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<sst xmlns="http://schemas.openxmlformats.org/spreadsheetml/2006/main" count="81" uniqueCount="52">
  <si>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Latte p.s.</t>
  </si>
  <si>
    <t>fette b.</t>
  </si>
  <si>
    <t>pasta</t>
  </si>
  <si>
    <t>pane 0</t>
  </si>
  <si>
    <t>Alimenti</t>
  </si>
  <si>
    <t>olio</t>
  </si>
  <si>
    <t>zucchero</t>
  </si>
  <si>
    <t>gr o ml</t>
  </si>
  <si>
    <t>protidi</t>
  </si>
  <si>
    <t xml:space="preserve">lipidi </t>
  </si>
  <si>
    <t xml:space="preserve">glucidi </t>
  </si>
  <si>
    <t>kcal</t>
  </si>
  <si>
    <t>lipidi</t>
  </si>
  <si>
    <t>glucidi</t>
  </si>
  <si>
    <t>alcol</t>
  </si>
  <si>
    <r>
      <t>cambia</t>
    </r>
    <r>
      <rPr>
        <sz val="10"/>
        <rFont val="Arial"/>
        <family val="0"/>
      </rPr>
      <t xml:space="preserve"> </t>
    </r>
  </si>
  <si>
    <t>FEMMINA</t>
  </si>
  <si>
    <t>altezza in cm =</t>
  </si>
  <si>
    <t>MASCHIO</t>
  </si>
  <si>
    <t>sostituisci il tuo peso e clicca fuori della cella</t>
  </si>
  <si>
    <t>peso in kg =</t>
  </si>
  <si>
    <t>MB (kcal al giorno) =</t>
  </si>
  <si>
    <t>CALCOLO DEL METABOLISMO BASALE</t>
  </si>
  <si>
    <t>gr</t>
  </si>
  <si>
    <t>CALCOLA IL  PESO IDEALE (FOGLIO 2)</t>
  </si>
  <si>
    <t>CALCOLO DEL PESO IDEALE CON LA FORMULA DI LORENZ (per età 18-60)</t>
  </si>
  <si>
    <t>peso ideale (kg) =</t>
  </si>
  <si>
    <t>MASCHIO 18-29</t>
  </si>
  <si>
    <t>MASCHIO 30-59</t>
  </si>
  <si>
    <t>FEMMINA 18-29</t>
  </si>
  <si>
    <t>FEMMINA 30-59</t>
  </si>
  <si>
    <t>CALCOLO DEL FABBISOGNO GIORNALIERO</t>
  </si>
  <si>
    <t>ATTIVITA' LEGGERA</t>
  </si>
  <si>
    <t>ATTIVITA' MODERATA</t>
  </si>
  <si>
    <t>ATTIVITA' PESANTE</t>
  </si>
  <si>
    <t>metabolismo basale =</t>
  </si>
  <si>
    <t>Fabbisogno giornaliero (kcal)</t>
  </si>
  <si>
    <t>Calcola i valori nutrizionali della RAZIONE ALIMENTARE</t>
  </si>
  <si>
    <t>marmellata</t>
  </si>
  <si>
    <t>totali gr</t>
  </si>
  <si>
    <t>calorie</t>
  </si>
  <si>
    <t>calorie giornaliere</t>
  </si>
  <si>
    <t>vino</t>
  </si>
  <si>
    <t>MASCHI 18-59</t>
  </si>
  <si>
    <t>FEMMINE 18-59</t>
  </si>
  <si>
    <t>inserisci</t>
  </si>
  <si>
    <t>CALCOLA  IL FABBISOGNO ENERG. GIORNALIERO (FOGLIO 3)</t>
  </si>
  <si>
    <r>
      <t xml:space="preserve">carne </t>
    </r>
    <r>
      <rPr>
        <sz val="8"/>
        <color indexed="10"/>
        <rFont val="Arial"/>
        <family val="2"/>
      </rPr>
      <t>(vitellone)</t>
    </r>
  </si>
  <si>
    <r>
      <t xml:space="preserve">verdura </t>
    </r>
    <r>
      <rPr>
        <sz val="8"/>
        <color indexed="10"/>
        <rFont val="Arial"/>
        <family val="2"/>
      </rPr>
      <t>(bietola)</t>
    </r>
  </si>
  <si>
    <r>
      <t xml:space="preserve">frutta </t>
    </r>
    <r>
      <rPr>
        <sz val="8"/>
        <color indexed="10"/>
        <rFont val="Arial"/>
        <family val="2"/>
      </rPr>
      <t>(mela)</t>
    </r>
  </si>
  <si>
    <r>
      <t xml:space="preserve">formaggio </t>
    </r>
    <r>
      <rPr>
        <sz val="8"/>
        <color indexed="10"/>
        <rFont val="Arial"/>
        <family val="2"/>
      </rPr>
      <t>(stracchino)</t>
    </r>
  </si>
  <si>
    <t>vvannucchi@hotmail.com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</si>
</sst>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gray125">
        <bgColor indexed="43"/>
      </patternFill>
    </fill>
    <fill>
      <patternFill patternType="gray125">
        <bgColor indexed="27"/>
      </patternFill>
    </fill>
    <fill>
      <patternFill patternType="gray125">
        <bgColor indexed="31"/>
      </patternFill>
    </fill>
    <fill>
      <patternFill patternType="gray125"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1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3" fillId="11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12" borderId="1" xfId="0" applyFont="1" applyFill="1" applyBorder="1" applyAlignment="1">
      <alignment/>
    </xf>
    <xf numFmtId="0" fontId="2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3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6" fillId="13" borderId="0" xfId="0" applyFont="1" applyFill="1" applyAlignment="1">
      <alignment/>
    </xf>
    <xf numFmtId="0" fontId="7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10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3" fillId="13" borderId="0" xfId="0" applyFont="1" applyFill="1" applyAlignment="1">
      <alignment/>
    </xf>
    <xf numFmtId="0" fontId="1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Percentuale dei nutrienti in una dieta equilibrata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194"/>
          <c:w val="0.6325"/>
          <c:h val="0.6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Sheet1!$I$17:$L$17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34425"/>
          <c:w val="0.062"/>
          <c:h val="0.30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9525</xdr:rowOff>
    </xdr:from>
    <xdr:to>
      <xdr:col>13</xdr:col>
      <xdr:colOff>19050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2857500" y="3409950"/>
        <a:ext cx="4848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vannucchi@hot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vannucchi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vannucchi@hot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2.7109375" style="0" customWidth="1"/>
    <col min="2" max="7" width="6.7109375" style="0" customWidth="1"/>
    <col min="8" max="13" width="8.7109375" style="0" customWidth="1"/>
  </cols>
  <sheetData>
    <row r="1" spans="1:13" ht="15.75">
      <c r="A1" s="42" t="s">
        <v>37</v>
      </c>
      <c r="B1" s="48"/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ht="15.75">
      <c r="H2" s="1" t="s">
        <v>15</v>
      </c>
    </row>
    <row r="3" spans="1:13" ht="15.75">
      <c r="A3" s="20" t="s">
        <v>4</v>
      </c>
      <c r="B3" s="15" t="s">
        <v>7</v>
      </c>
      <c r="C3" s="15" t="s">
        <v>8</v>
      </c>
      <c r="D3" s="15" t="s">
        <v>9</v>
      </c>
      <c r="E3" s="15" t="s">
        <v>10</v>
      </c>
      <c r="F3" s="15" t="s">
        <v>14</v>
      </c>
      <c r="G3" s="15" t="s">
        <v>11</v>
      </c>
      <c r="H3" s="9" t="s">
        <v>23</v>
      </c>
      <c r="I3" s="9" t="s">
        <v>8</v>
      </c>
      <c r="J3" s="9" t="s">
        <v>12</v>
      </c>
      <c r="K3" s="9" t="s">
        <v>13</v>
      </c>
      <c r="L3" s="9" t="s">
        <v>14</v>
      </c>
      <c r="M3" s="9" t="s">
        <v>11</v>
      </c>
    </row>
    <row r="4" spans="1:13" ht="15.75">
      <c r="A4" s="21" t="s">
        <v>0</v>
      </c>
      <c r="B4" s="19">
        <v>100</v>
      </c>
      <c r="C4" s="22">
        <v>3.5</v>
      </c>
      <c r="D4" s="23">
        <v>1.5</v>
      </c>
      <c r="E4" s="24">
        <v>5</v>
      </c>
      <c r="F4" s="25">
        <v>0</v>
      </c>
      <c r="G4" s="26">
        <v>46</v>
      </c>
      <c r="H4" s="6">
        <v>250</v>
      </c>
      <c r="I4" s="28">
        <f>3.5*H4/100</f>
        <v>8.75</v>
      </c>
      <c r="J4" s="29">
        <f>1.5*H4/100</f>
        <v>3.75</v>
      </c>
      <c r="K4" s="30">
        <f>5*H4/100</f>
        <v>12.5</v>
      </c>
      <c r="L4" s="31">
        <v>0</v>
      </c>
      <c r="M4" s="17">
        <f>46*H4/100</f>
        <v>115</v>
      </c>
    </row>
    <row r="5" spans="1:13" ht="15.75">
      <c r="A5" s="21" t="s">
        <v>1</v>
      </c>
      <c r="B5" s="19">
        <v>100</v>
      </c>
      <c r="C5" s="27">
        <v>11.3</v>
      </c>
      <c r="D5" s="23">
        <v>6</v>
      </c>
      <c r="E5" s="24">
        <v>82.3</v>
      </c>
      <c r="F5" s="25">
        <v>0</v>
      </c>
      <c r="G5" s="26">
        <v>408</v>
      </c>
      <c r="H5" s="6">
        <v>40</v>
      </c>
      <c r="I5" s="28">
        <f>11.3*H5/100</f>
        <v>4.52</v>
      </c>
      <c r="J5" s="29">
        <f>6*H5/100</f>
        <v>2.4</v>
      </c>
      <c r="K5" s="30">
        <f>82.3*H5/100</f>
        <v>32.92</v>
      </c>
      <c r="L5" s="31">
        <v>0</v>
      </c>
      <c r="M5" s="17">
        <f>408*H5/100</f>
        <v>163.2</v>
      </c>
    </row>
    <row r="6" spans="1:14" ht="15.75">
      <c r="A6" s="21" t="s">
        <v>2</v>
      </c>
      <c r="B6" s="19">
        <v>100</v>
      </c>
      <c r="C6" s="27">
        <v>10.8</v>
      </c>
      <c r="D6" s="23">
        <v>0.3</v>
      </c>
      <c r="E6" s="24">
        <v>82.8</v>
      </c>
      <c r="F6" s="25">
        <v>0</v>
      </c>
      <c r="G6" s="26">
        <v>356</v>
      </c>
      <c r="H6" s="6">
        <v>120</v>
      </c>
      <c r="I6" s="28">
        <f>10.8*H6/100</f>
        <v>12.96</v>
      </c>
      <c r="J6" s="29">
        <f>0.3*H6/100</f>
        <v>0.36</v>
      </c>
      <c r="K6" s="30">
        <f>82.8*H6/100</f>
        <v>99.36</v>
      </c>
      <c r="L6" s="31">
        <v>0</v>
      </c>
      <c r="M6" s="17">
        <f>356*H6/100</f>
        <v>427.2</v>
      </c>
      <c r="N6" s="7"/>
    </row>
    <row r="7" spans="1:13" ht="15.75">
      <c r="A7" s="21" t="s">
        <v>3</v>
      </c>
      <c r="B7" s="19">
        <v>100</v>
      </c>
      <c r="C7" s="27">
        <v>8.1</v>
      </c>
      <c r="D7" s="23">
        <v>0.5</v>
      </c>
      <c r="E7" s="24">
        <v>64</v>
      </c>
      <c r="F7" s="25">
        <v>0</v>
      </c>
      <c r="G7" s="26">
        <v>276</v>
      </c>
      <c r="H7" s="6">
        <v>150</v>
      </c>
      <c r="I7" s="28">
        <f>C7*H7/100</f>
        <v>12.15</v>
      </c>
      <c r="J7" s="29">
        <f>D7*H7/100</f>
        <v>0.75</v>
      </c>
      <c r="K7" s="30">
        <f>64*H7/100</f>
        <v>96</v>
      </c>
      <c r="L7" s="31">
        <v>0</v>
      </c>
      <c r="M7" s="17">
        <f>276*H7/100</f>
        <v>414</v>
      </c>
    </row>
    <row r="8" spans="1:13" ht="15.75">
      <c r="A8" s="21" t="s">
        <v>47</v>
      </c>
      <c r="B8" s="19">
        <v>100</v>
      </c>
      <c r="C8" s="27">
        <v>21.3</v>
      </c>
      <c r="D8" s="23">
        <v>3.1</v>
      </c>
      <c r="E8" s="24">
        <v>0</v>
      </c>
      <c r="F8" s="25">
        <v>0</v>
      </c>
      <c r="G8" s="26">
        <v>113</v>
      </c>
      <c r="H8" s="6">
        <v>80</v>
      </c>
      <c r="I8" s="28">
        <f>21.3*H8/100</f>
        <v>17.04</v>
      </c>
      <c r="J8" s="29">
        <f>3.1*H8/100</f>
        <v>2.48</v>
      </c>
      <c r="K8" s="30">
        <f>E8*H8/100</f>
        <v>0</v>
      </c>
      <c r="L8" s="31">
        <v>0</v>
      </c>
      <c r="M8" s="17">
        <f>113*H8/100</f>
        <v>90.4</v>
      </c>
    </row>
    <row r="9" spans="1:13" ht="15.75">
      <c r="A9" s="21" t="s">
        <v>48</v>
      </c>
      <c r="B9" s="19">
        <v>100</v>
      </c>
      <c r="C9" s="27">
        <v>1.3</v>
      </c>
      <c r="D9" s="23">
        <v>0.1</v>
      </c>
      <c r="E9" s="24">
        <v>2.8</v>
      </c>
      <c r="F9" s="25">
        <v>0</v>
      </c>
      <c r="G9" s="26">
        <v>17</v>
      </c>
      <c r="H9" s="6">
        <v>400</v>
      </c>
      <c r="I9" s="28">
        <f>1.3*H9/100</f>
        <v>5.2</v>
      </c>
      <c r="J9" s="29">
        <f>D9*H9/100</f>
        <v>0.4</v>
      </c>
      <c r="K9" s="30">
        <f>2.8*H9/100</f>
        <v>11.2</v>
      </c>
      <c r="L9" s="31">
        <v>0</v>
      </c>
      <c r="M9" s="17">
        <f>G9*H9/100</f>
        <v>68</v>
      </c>
    </row>
    <row r="10" spans="1:13" ht="15.75">
      <c r="A10" s="21" t="s">
        <v>49</v>
      </c>
      <c r="B10" s="19">
        <v>100</v>
      </c>
      <c r="C10" s="27">
        <v>0.4</v>
      </c>
      <c r="D10" s="23">
        <v>0.1</v>
      </c>
      <c r="E10" s="24">
        <v>10.7</v>
      </c>
      <c r="F10" s="25">
        <v>0</v>
      </c>
      <c r="G10" s="26">
        <v>43</v>
      </c>
      <c r="H10" s="6">
        <v>400</v>
      </c>
      <c r="I10" s="28">
        <f>C10*H10/100</f>
        <v>1.6</v>
      </c>
      <c r="J10" s="29">
        <f>0.1*H10/100</f>
        <v>0.4</v>
      </c>
      <c r="K10" s="30">
        <f>E10*H10/100</f>
        <v>42.8</v>
      </c>
      <c r="L10" s="31">
        <v>0</v>
      </c>
      <c r="M10" s="17">
        <f>43*H10/100</f>
        <v>172</v>
      </c>
    </row>
    <row r="11" spans="1:13" ht="15.75">
      <c r="A11" s="21" t="s">
        <v>50</v>
      </c>
      <c r="B11" s="19">
        <v>100</v>
      </c>
      <c r="C11" s="27">
        <v>18.5</v>
      </c>
      <c r="D11" s="23">
        <v>25.1</v>
      </c>
      <c r="E11" s="24">
        <v>0</v>
      </c>
      <c r="F11" s="25">
        <v>0</v>
      </c>
      <c r="G11" s="26">
        <v>300</v>
      </c>
      <c r="H11" s="6">
        <v>80</v>
      </c>
      <c r="I11" s="28">
        <f>18.5*H11/100</f>
        <v>14.8</v>
      </c>
      <c r="J11" s="29">
        <f>D11*H11/100</f>
        <v>20.08</v>
      </c>
      <c r="K11" s="30">
        <f>0*H11/100</f>
        <v>0</v>
      </c>
      <c r="L11" s="31">
        <v>0</v>
      </c>
      <c r="M11" s="17">
        <f>300*H11/100</f>
        <v>240</v>
      </c>
    </row>
    <row r="12" spans="1:13" ht="15.75">
      <c r="A12" s="21" t="s">
        <v>5</v>
      </c>
      <c r="B12" s="19">
        <v>100</v>
      </c>
      <c r="C12" s="27">
        <v>0</v>
      </c>
      <c r="D12" s="23">
        <v>100</v>
      </c>
      <c r="E12" s="24">
        <v>0</v>
      </c>
      <c r="F12" s="25">
        <v>0</v>
      </c>
      <c r="G12" s="26">
        <v>900</v>
      </c>
      <c r="H12" s="6">
        <v>30</v>
      </c>
      <c r="I12" s="28">
        <f>0*H12/100</f>
        <v>0</v>
      </c>
      <c r="J12" s="29">
        <f>100*H12/100</f>
        <v>30</v>
      </c>
      <c r="K12" s="30">
        <f>E12*H11102</f>
        <v>0</v>
      </c>
      <c r="L12" s="31">
        <v>0</v>
      </c>
      <c r="M12" s="17">
        <f>900*H12/100</f>
        <v>270</v>
      </c>
    </row>
    <row r="13" spans="1:13" ht="15.75">
      <c r="A13" s="21" t="s">
        <v>6</v>
      </c>
      <c r="B13" s="19">
        <v>100</v>
      </c>
      <c r="C13" s="27">
        <v>0</v>
      </c>
      <c r="D13" s="23">
        <v>0</v>
      </c>
      <c r="E13" s="24">
        <v>104.5</v>
      </c>
      <c r="F13" s="25">
        <v>0</v>
      </c>
      <c r="G13" s="26">
        <v>392</v>
      </c>
      <c r="H13" s="6">
        <v>7</v>
      </c>
      <c r="I13" s="28">
        <f>0*H13/100</f>
        <v>0</v>
      </c>
      <c r="J13" s="29">
        <f>0*H13/100</f>
        <v>0</v>
      </c>
      <c r="K13" s="30">
        <f>105*H13/100</f>
        <v>7.35</v>
      </c>
      <c r="L13" s="31">
        <v>0</v>
      </c>
      <c r="M13" s="17">
        <f>G13*H13/100</f>
        <v>27.44</v>
      </c>
    </row>
    <row r="14" spans="1:13" ht="15.75">
      <c r="A14" s="21" t="s">
        <v>38</v>
      </c>
      <c r="B14" s="19">
        <v>100</v>
      </c>
      <c r="C14" s="27">
        <v>0.5</v>
      </c>
      <c r="D14" s="23">
        <v>0</v>
      </c>
      <c r="E14" s="24">
        <v>58.7</v>
      </c>
      <c r="F14" s="25">
        <v>0</v>
      </c>
      <c r="G14" s="26">
        <v>222</v>
      </c>
      <c r="H14" s="6">
        <v>10</v>
      </c>
      <c r="I14" s="28">
        <f>0.5*H14/100</f>
        <v>0.05</v>
      </c>
      <c r="J14" s="29">
        <f>0*H14/100</f>
        <v>0</v>
      </c>
      <c r="K14" s="30">
        <f>58.7*H14/100</f>
        <v>5.87</v>
      </c>
      <c r="L14" s="31">
        <v>0</v>
      </c>
      <c r="M14" s="17">
        <f>222*H14/100</f>
        <v>22.2</v>
      </c>
    </row>
    <row r="15" spans="1:13" ht="15.75">
      <c r="A15" s="21" t="s">
        <v>42</v>
      </c>
      <c r="B15" s="19">
        <v>100</v>
      </c>
      <c r="C15" s="27">
        <v>0</v>
      </c>
      <c r="D15" s="23">
        <v>0</v>
      </c>
      <c r="E15" s="24">
        <v>0</v>
      </c>
      <c r="F15" s="25">
        <v>10.7</v>
      </c>
      <c r="G15" s="26">
        <v>75</v>
      </c>
      <c r="H15" s="6">
        <v>250</v>
      </c>
      <c r="I15" s="28">
        <f>C15*H15/100</f>
        <v>0</v>
      </c>
      <c r="J15" s="29">
        <f>0*H15/100</f>
        <v>0</v>
      </c>
      <c r="K15" s="30">
        <f>0*H15/100</f>
        <v>0</v>
      </c>
      <c r="L15" s="31">
        <f>10.7*H15/100</f>
        <v>26.75</v>
      </c>
      <c r="M15" s="17">
        <f>75*H15/100</f>
        <v>187.5</v>
      </c>
    </row>
    <row r="16" spans="1:14" ht="15.75">
      <c r="A16" s="50" t="s">
        <v>24</v>
      </c>
      <c r="B16" s="51"/>
      <c r="C16" s="51"/>
      <c r="D16" s="51"/>
      <c r="E16" s="51"/>
      <c r="F16" s="51"/>
      <c r="G16" s="51"/>
      <c r="H16" s="16" t="s">
        <v>39</v>
      </c>
      <c r="I16" s="28">
        <f>SUM(I4:I15)</f>
        <v>77.07000000000001</v>
      </c>
      <c r="J16" s="29">
        <f>SUM(J4:J15)</f>
        <v>60.62</v>
      </c>
      <c r="K16" s="30">
        <f>SUM(K4:K15)</f>
        <v>308</v>
      </c>
      <c r="L16" s="31">
        <f>SUM(L4:L15)</f>
        <v>26.75</v>
      </c>
      <c r="M16" s="18">
        <f>SUM(M4:M15)</f>
        <v>2196.9400000000005</v>
      </c>
      <c r="N16" t="s">
        <v>41</v>
      </c>
    </row>
    <row r="17" spans="1:13" ht="15.75">
      <c r="A17" s="50" t="s">
        <v>46</v>
      </c>
      <c r="B17" s="51"/>
      <c r="C17" s="51"/>
      <c r="D17" s="51"/>
      <c r="E17" s="51"/>
      <c r="F17" s="51"/>
      <c r="G17" s="51"/>
      <c r="H17" s="10" t="s">
        <v>40</v>
      </c>
      <c r="I17" s="28">
        <f>I16*4</f>
        <v>308.28000000000003</v>
      </c>
      <c r="J17" s="29">
        <f>J16*9</f>
        <v>545.5799999999999</v>
      </c>
      <c r="K17" s="30">
        <f>K16*3.75</f>
        <v>1155</v>
      </c>
      <c r="L17" s="31">
        <f>L16*7</f>
        <v>187.25</v>
      </c>
      <c r="M17" s="8"/>
    </row>
    <row r="18" spans="8:9" ht="12.75">
      <c r="H18" s="51"/>
      <c r="I18" s="51"/>
    </row>
    <row r="19" spans="8:9" ht="12.75">
      <c r="H19" s="51"/>
      <c r="I19" s="51"/>
    </row>
    <row r="20" spans="5:7" ht="12.75">
      <c r="E20" s="4"/>
      <c r="F20" s="4"/>
      <c r="G20" s="4"/>
    </row>
    <row r="26" ht="15">
      <c r="H26" s="3"/>
    </row>
    <row r="27" ht="15">
      <c r="H27" s="3"/>
    </row>
    <row r="28" ht="15">
      <c r="H28" s="3"/>
    </row>
    <row r="29" ht="15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8" ht="12.75">
      <c r="A38" s="55" t="s">
        <v>51</v>
      </c>
    </row>
  </sheetData>
  <hyperlinks>
    <hyperlink ref="A38" r:id="rId1" display="vvannucchi@hotmail.com"/>
  </hyperlink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6"/>
  <drawing r:id="rId5"/>
  <legacyDrawing r:id="rId4"/>
  <oleObjects>
    <oleObject progId="Wordpad.Document.1" shapeId="196005" r:id="rId2"/>
    <oleObject progId="Wordpad.Document.1" shapeId="682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7" sqref="C17"/>
    </sheetView>
  </sheetViews>
  <sheetFormatPr defaultColWidth="9.140625" defaultRowHeight="12.75"/>
  <cols>
    <col min="1" max="1" width="20.7109375" style="0" customWidth="1"/>
    <col min="3" max="3" width="20.7109375" style="0" customWidth="1"/>
  </cols>
  <sheetData>
    <row r="1" spans="1:7" ht="15">
      <c r="A1" s="46" t="s">
        <v>25</v>
      </c>
      <c r="B1" s="47"/>
      <c r="C1" s="47"/>
      <c r="D1" s="47"/>
      <c r="E1" s="47"/>
      <c r="F1" s="47"/>
      <c r="G1" s="14"/>
    </row>
    <row r="2" ht="15.75">
      <c r="B2" s="1" t="s">
        <v>45</v>
      </c>
    </row>
    <row r="3" spans="1:6" ht="15.75">
      <c r="A3" s="37" t="s">
        <v>16</v>
      </c>
      <c r="B3" s="45"/>
      <c r="C3" s="45"/>
      <c r="D3" s="45"/>
      <c r="E3" s="45"/>
      <c r="F3" s="39"/>
    </row>
    <row r="4" spans="1:6" ht="15.75">
      <c r="A4" s="37"/>
      <c r="B4" s="37"/>
      <c r="C4" s="37"/>
      <c r="D4" s="37"/>
      <c r="E4" s="45"/>
      <c r="F4" s="39"/>
    </row>
    <row r="5" spans="1:6" ht="15.75">
      <c r="A5" s="37" t="s">
        <v>17</v>
      </c>
      <c r="B5" s="28">
        <v>165</v>
      </c>
      <c r="C5" s="44" t="s">
        <v>20</v>
      </c>
      <c r="D5" s="28">
        <f>B5-100-(B5-150)/2</f>
        <v>57.5</v>
      </c>
      <c r="E5" s="45"/>
      <c r="F5" s="39"/>
    </row>
    <row r="6" spans="1:6" ht="15.75">
      <c r="A6" s="37"/>
      <c r="B6" s="37"/>
      <c r="C6" s="37"/>
      <c r="D6" s="37"/>
      <c r="E6" s="45"/>
      <c r="F6" s="39"/>
    </row>
    <row r="7" spans="1:6" ht="15.75">
      <c r="A7" s="37"/>
      <c r="B7" s="37" t="s">
        <v>19</v>
      </c>
      <c r="C7" s="37"/>
      <c r="D7" s="37"/>
      <c r="E7" s="45"/>
      <c r="F7" s="39"/>
    </row>
    <row r="8" spans="1:6" ht="15.75">
      <c r="A8" s="37"/>
      <c r="B8" s="37"/>
      <c r="C8" s="37"/>
      <c r="D8" s="37"/>
      <c r="E8" s="36"/>
      <c r="F8" s="39"/>
    </row>
    <row r="9" spans="1:5" ht="15.75">
      <c r="A9" s="5"/>
      <c r="B9" s="5"/>
      <c r="C9" s="5"/>
      <c r="D9" s="5"/>
      <c r="E9" s="2"/>
    </row>
    <row r="10" spans="1:6" ht="15.75">
      <c r="A10" s="13" t="s">
        <v>18</v>
      </c>
      <c r="B10" s="13"/>
      <c r="C10" s="13"/>
      <c r="D10" s="13"/>
      <c r="E10" s="11"/>
      <c r="F10" s="41"/>
    </row>
    <row r="11" spans="1:6" ht="15">
      <c r="A11" s="11"/>
      <c r="B11" s="11"/>
      <c r="C11" s="11"/>
      <c r="D11" s="11"/>
      <c r="E11" s="11"/>
      <c r="F11" s="41"/>
    </row>
    <row r="12" spans="1:6" ht="15.75">
      <c r="A12" s="13" t="s">
        <v>17</v>
      </c>
      <c r="B12" s="30">
        <v>175</v>
      </c>
      <c r="C12" s="12" t="s">
        <v>20</v>
      </c>
      <c r="D12" s="30">
        <f>B12-100-(B12-150)/4</f>
        <v>68.75</v>
      </c>
      <c r="E12" s="11"/>
      <c r="F12" s="41"/>
    </row>
    <row r="13" spans="1:6" ht="15">
      <c r="A13" s="11"/>
      <c r="B13" s="11"/>
      <c r="C13" s="11"/>
      <c r="D13" s="11"/>
      <c r="E13" s="11"/>
      <c r="F13" s="41"/>
    </row>
    <row r="14" spans="1:6" ht="15.75">
      <c r="A14" s="11"/>
      <c r="B14" s="13" t="s">
        <v>19</v>
      </c>
      <c r="C14" s="11"/>
      <c r="D14" s="11"/>
      <c r="E14" s="11"/>
      <c r="F14" s="41"/>
    </row>
    <row r="15" spans="1:6" ht="15">
      <c r="A15" s="11"/>
      <c r="B15" s="11"/>
      <c r="C15" s="11"/>
      <c r="D15" s="11"/>
      <c r="E15" s="11"/>
      <c r="F15" s="41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ht="12.75">
      <c r="A18" s="55" t="s">
        <v>51</v>
      </c>
    </row>
  </sheetData>
  <hyperlinks>
    <hyperlink ref="A18" r:id="rId1" display="vvannucchi@hotmail.com"/>
  </hyperlink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7">
      <selection activeCell="B21" sqref="B21"/>
    </sheetView>
  </sheetViews>
  <sheetFormatPr defaultColWidth="9.140625" defaultRowHeight="12.75"/>
  <cols>
    <col min="1" max="1" width="25.7109375" style="0" customWidth="1"/>
    <col min="4" max="4" width="30.7109375" style="0" customWidth="1"/>
  </cols>
  <sheetData>
    <row r="1" spans="1:6" ht="15.75">
      <c r="A1" s="42" t="s">
        <v>22</v>
      </c>
      <c r="B1" s="43"/>
      <c r="C1" s="43"/>
      <c r="D1" s="43"/>
      <c r="E1" s="43"/>
      <c r="F1" s="43"/>
    </row>
    <row r="2" spans="1:6" ht="15.75">
      <c r="A2" s="1"/>
      <c r="B2" s="1" t="s">
        <v>45</v>
      </c>
      <c r="C2" s="2"/>
      <c r="D2" s="2"/>
      <c r="E2" s="5"/>
      <c r="F2" s="2"/>
    </row>
    <row r="3" spans="1:6" ht="15.75">
      <c r="A3" s="33" t="s">
        <v>29</v>
      </c>
      <c r="B3" s="33"/>
      <c r="C3" s="32"/>
      <c r="D3" s="32"/>
      <c r="E3" s="33"/>
      <c r="F3" s="32"/>
    </row>
    <row r="4" spans="1:6" ht="15.75">
      <c r="A4" s="32" t="s">
        <v>26</v>
      </c>
      <c r="B4" s="28">
        <v>60</v>
      </c>
      <c r="C4" s="32"/>
      <c r="D4" s="32" t="s">
        <v>21</v>
      </c>
      <c r="E4" s="28">
        <f>B4*14.7+496</f>
        <v>1378</v>
      </c>
      <c r="F4" s="32"/>
    </row>
    <row r="5" spans="1:6" ht="15.75">
      <c r="A5" s="32"/>
      <c r="B5" s="33"/>
      <c r="C5" s="32"/>
      <c r="D5" s="32"/>
      <c r="E5" s="33"/>
      <c r="F5" s="32"/>
    </row>
    <row r="6" spans="1:6" ht="15.75">
      <c r="A6" s="33" t="s">
        <v>30</v>
      </c>
      <c r="B6" s="33"/>
      <c r="C6" s="32"/>
      <c r="D6" s="32"/>
      <c r="E6" s="33"/>
      <c r="F6" s="32"/>
    </row>
    <row r="7" spans="1:6" ht="15.75">
      <c r="A7" s="32" t="s">
        <v>26</v>
      </c>
      <c r="B7" s="28">
        <v>60</v>
      </c>
      <c r="C7" s="32"/>
      <c r="D7" s="32" t="s">
        <v>21</v>
      </c>
      <c r="E7" s="28">
        <f>B7*8.7+829</f>
        <v>1351</v>
      </c>
      <c r="F7" s="32"/>
    </row>
    <row r="8" spans="1:6" ht="15.75">
      <c r="A8" s="32"/>
      <c r="B8" s="33"/>
      <c r="C8" s="32"/>
      <c r="D8" s="32"/>
      <c r="E8" s="33"/>
      <c r="F8" s="32"/>
    </row>
    <row r="9" spans="1:6" ht="15.75">
      <c r="A9" s="35" t="s">
        <v>27</v>
      </c>
      <c r="B9" s="35"/>
      <c r="C9" s="34"/>
      <c r="D9" s="34"/>
      <c r="E9" s="35"/>
      <c r="F9" s="34"/>
    </row>
    <row r="10" spans="1:6" ht="15.75">
      <c r="A10" s="34" t="s">
        <v>26</v>
      </c>
      <c r="B10" s="30">
        <v>70</v>
      </c>
      <c r="C10" s="34"/>
      <c r="D10" s="34" t="s">
        <v>21</v>
      </c>
      <c r="E10" s="30">
        <f>B10*14.7+679</f>
        <v>1708</v>
      </c>
      <c r="F10" s="34"/>
    </row>
    <row r="11" spans="1:6" ht="15.75">
      <c r="A11" s="34"/>
      <c r="B11" s="35"/>
      <c r="C11" s="34"/>
      <c r="D11" s="34"/>
      <c r="E11" s="35"/>
      <c r="F11" s="34"/>
    </row>
    <row r="12" spans="1:6" ht="15.75">
      <c r="A12" s="35" t="s">
        <v>28</v>
      </c>
      <c r="B12" s="35"/>
      <c r="C12" s="34"/>
      <c r="D12" s="34"/>
      <c r="E12" s="35"/>
      <c r="F12" s="34"/>
    </row>
    <row r="13" spans="1:6" ht="15.75">
      <c r="A13" s="34" t="s">
        <v>26</v>
      </c>
      <c r="B13" s="30">
        <v>70</v>
      </c>
      <c r="C13" s="34"/>
      <c r="D13" s="34" t="s">
        <v>21</v>
      </c>
      <c r="E13" s="30">
        <f>B13*11.6+879</f>
        <v>1691</v>
      </c>
      <c r="F13" s="34"/>
    </row>
    <row r="14" spans="1:6" ht="15.75">
      <c r="A14" s="34"/>
      <c r="B14" s="35"/>
      <c r="C14" s="34"/>
      <c r="D14" s="34"/>
      <c r="E14" s="35"/>
      <c r="F14" s="34"/>
    </row>
    <row r="15" spans="1:6" ht="15.75">
      <c r="A15" s="2"/>
      <c r="B15" s="5"/>
      <c r="C15" s="2"/>
      <c r="D15" s="2"/>
      <c r="E15" s="5"/>
      <c r="F15" s="2"/>
    </row>
    <row r="16" spans="1:6" ht="15.75">
      <c r="A16" s="42" t="s">
        <v>31</v>
      </c>
      <c r="B16" s="42"/>
      <c r="C16" s="42"/>
      <c r="D16" s="43"/>
      <c r="E16" s="54"/>
      <c r="F16" s="43"/>
    </row>
    <row r="17" spans="2:6" ht="15.75">
      <c r="B17" s="1" t="s">
        <v>45</v>
      </c>
      <c r="E17" s="5"/>
      <c r="F17" s="2"/>
    </row>
    <row r="18" spans="1:6" ht="15.75">
      <c r="A18" s="37" t="s">
        <v>44</v>
      </c>
      <c r="B18" s="38"/>
      <c r="C18" s="38"/>
      <c r="D18" s="36"/>
      <c r="E18" s="37"/>
      <c r="F18" s="36"/>
    </row>
    <row r="19" spans="1:6" ht="15.75">
      <c r="A19" s="36"/>
      <c r="B19" s="37"/>
      <c r="C19" s="36"/>
      <c r="D19" s="36"/>
      <c r="E19" s="37"/>
      <c r="F19" s="36"/>
    </row>
    <row r="20" spans="1:6" ht="15.75">
      <c r="A20" s="37" t="s">
        <v>32</v>
      </c>
      <c r="B20" s="37"/>
      <c r="C20" s="36"/>
      <c r="D20" s="36"/>
      <c r="E20" s="37"/>
      <c r="F20" s="36"/>
    </row>
    <row r="21" spans="1:6" ht="15.75">
      <c r="A21" s="36" t="s">
        <v>35</v>
      </c>
      <c r="B21" s="28"/>
      <c r="C21" s="36"/>
      <c r="D21" s="36" t="s">
        <v>36</v>
      </c>
      <c r="E21" s="28">
        <f>B21*1.42</f>
        <v>0</v>
      </c>
      <c r="F21" s="36"/>
    </row>
    <row r="22" spans="1:6" ht="15.75">
      <c r="A22" s="36"/>
      <c r="B22" s="37"/>
      <c r="C22" s="36"/>
      <c r="D22" s="36"/>
      <c r="E22" s="37"/>
      <c r="F22" s="36"/>
    </row>
    <row r="23" spans="1:6" ht="15.75">
      <c r="A23" s="37" t="s">
        <v>33</v>
      </c>
      <c r="B23" s="37"/>
      <c r="C23" s="36"/>
      <c r="D23" s="36"/>
      <c r="E23" s="37"/>
      <c r="F23" s="36"/>
    </row>
    <row r="24" spans="1:6" ht="15.75">
      <c r="A24" s="36" t="s">
        <v>35</v>
      </c>
      <c r="B24" s="28"/>
      <c r="C24" s="36"/>
      <c r="D24" s="36" t="s">
        <v>36</v>
      </c>
      <c r="E24" s="28">
        <f>B24*1.56</f>
        <v>0</v>
      </c>
      <c r="F24" s="36"/>
    </row>
    <row r="25" spans="1:6" ht="15.75">
      <c r="A25" s="36"/>
      <c r="B25" s="37"/>
      <c r="C25" s="36"/>
      <c r="D25" s="36"/>
      <c r="E25" s="37"/>
      <c r="F25" s="36"/>
    </row>
    <row r="26" spans="1:6" ht="15.75">
      <c r="A26" s="37" t="s">
        <v>34</v>
      </c>
      <c r="B26" s="37"/>
      <c r="C26" s="36"/>
      <c r="D26" s="36"/>
      <c r="E26" s="37"/>
      <c r="F26" s="36"/>
    </row>
    <row r="27" spans="1:6" ht="15.75">
      <c r="A27" s="36" t="s">
        <v>35</v>
      </c>
      <c r="B27" s="28"/>
      <c r="C27" s="36"/>
      <c r="D27" s="36" t="s">
        <v>36</v>
      </c>
      <c r="E27" s="28">
        <f>B27*1.73</f>
        <v>0</v>
      </c>
      <c r="F27" s="36"/>
    </row>
    <row r="28" spans="1:6" ht="15">
      <c r="A28" s="39"/>
      <c r="B28" s="52"/>
      <c r="C28" s="39"/>
      <c r="D28" s="39"/>
      <c r="E28" s="52"/>
      <c r="F28" s="36"/>
    </row>
    <row r="29" spans="1:6" ht="15.75">
      <c r="A29" s="11"/>
      <c r="B29" s="13"/>
      <c r="C29" s="11"/>
      <c r="D29" s="11"/>
      <c r="E29" s="13"/>
      <c r="F29" s="11"/>
    </row>
    <row r="30" spans="1:6" ht="15.75">
      <c r="A30" s="13" t="s">
        <v>43</v>
      </c>
      <c r="B30" s="40"/>
      <c r="C30" s="40"/>
      <c r="D30" s="11"/>
      <c r="E30" s="13"/>
      <c r="F30" s="11"/>
    </row>
    <row r="31" spans="1:6" ht="15.75">
      <c r="A31" s="11"/>
      <c r="B31" s="13"/>
      <c r="C31" s="11"/>
      <c r="D31" s="11"/>
      <c r="E31" s="13"/>
      <c r="F31" s="41"/>
    </row>
    <row r="32" spans="1:6" ht="15.75">
      <c r="A32" s="13" t="s">
        <v>32</v>
      </c>
      <c r="B32" s="13"/>
      <c r="C32" s="11"/>
      <c r="D32" s="11"/>
      <c r="E32" s="13"/>
      <c r="F32" s="41"/>
    </row>
    <row r="33" spans="1:6" ht="15.75">
      <c r="A33" s="11" t="s">
        <v>35</v>
      </c>
      <c r="B33" s="30"/>
      <c r="C33" s="11"/>
      <c r="D33" s="11" t="s">
        <v>36</v>
      </c>
      <c r="E33" s="30">
        <f>B33*1.41</f>
        <v>0</v>
      </c>
      <c r="F33" s="41"/>
    </row>
    <row r="34" spans="1:6" ht="15.75">
      <c r="A34" s="11"/>
      <c r="B34" s="13"/>
      <c r="C34" s="11"/>
      <c r="D34" s="11"/>
      <c r="E34" s="13"/>
      <c r="F34" s="41"/>
    </row>
    <row r="35" spans="1:6" ht="15.75">
      <c r="A35" s="13" t="s">
        <v>33</v>
      </c>
      <c r="B35" s="13"/>
      <c r="C35" s="11"/>
      <c r="D35" s="11"/>
      <c r="E35" s="13"/>
      <c r="F35" s="41"/>
    </row>
    <row r="36" spans="1:6" ht="15.75">
      <c r="A36" s="11" t="s">
        <v>35</v>
      </c>
      <c r="B36" s="30"/>
      <c r="C36" s="11"/>
      <c r="D36" s="11" t="s">
        <v>36</v>
      </c>
      <c r="E36" s="30">
        <f>B36*1.7</f>
        <v>0</v>
      </c>
      <c r="F36" s="41"/>
    </row>
    <row r="37" spans="1:6" ht="15.75">
      <c r="A37" s="11"/>
      <c r="B37" s="13"/>
      <c r="C37" s="11"/>
      <c r="D37" s="11"/>
      <c r="E37" s="13"/>
      <c r="F37" s="41"/>
    </row>
    <row r="38" spans="1:6" ht="15.75">
      <c r="A38" s="13" t="s">
        <v>34</v>
      </c>
      <c r="B38" s="13"/>
      <c r="C38" s="11"/>
      <c r="D38" s="11"/>
      <c r="E38" s="13"/>
      <c r="F38" s="41"/>
    </row>
    <row r="39" spans="1:6" ht="15.75">
      <c r="A39" s="11" t="s">
        <v>35</v>
      </c>
      <c r="B39" s="30"/>
      <c r="C39" s="11"/>
      <c r="D39" s="11" t="s">
        <v>36</v>
      </c>
      <c r="E39" s="30">
        <f>B39*2.01</f>
        <v>0</v>
      </c>
      <c r="F39" s="41"/>
    </row>
    <row r="40" spans="1:7" ht="12.75">
      <c r="A40" s="41"/>
      <c r="B40" s="53"/>
      <c r="C40" s="41"/>
      <c r="D40" s="41"/>
      <c r="E40" s="53"/>
      <c r="F40" s="41"/>
      <c r="G40" s="55"/>
    </row>
    <row r="42" ht="12.75">
      <c r="A42" s="55" t="s">
        <v>51</v>
      </c>
    </row>
  </sheetData>
  <hyperlinks>
    <hyperlink ref="A42" r:id="rId1" display="vvannucchi@hotmail.com"/>
  </hyperlinks>
  <printOptions gridLines="1"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dietetica</dc:title>
  <dc:subject/>
  <dc:creator>Vanna Vannucchi</dc:creator>
  <cp:keywords/>
  <dc:description>per un calcolo veloce di peso ideale, fabbisogno energetico e  valori nutrizionali della razione alimentare</dc:description>
  <cp:lastModifiedBy>Vanna Vannucchi</cp:lastModifiedBy>
  <dcterms:created xsi:type="dcterms:W3CDTF">2003-11-26T07:06:36Z</dcterms:created>
  <dcterms:modified xsi:type="dcterms:W3CDTF">2003-11-28T20:13:37Z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