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9360" windowHeight="4200" activeTab="0"/>
  </bookViews>
  <sheets>
    <sheet name="Foglio1" sheetId="1" r:id="rId1"/>
    <sheet name="Foglio2" sheetId="2" r:id="rId2"/>
    <sheet name="Foglio3" sheetId="3" r:id="rId3"/>
  </sheets>
  <definedNames>
    <definedName name="a">'Foglio1'!$I$53</definedName>
    <definedName name="b">'Foglio1'!$J$53</definedName>
    <definedName name="cc">'Foglio1'!$K$53</definedName>
    <definedName name="d">'Foglio1'!$L$53</definedName>
    <definedName name="e">'Foglio1'!$M$53</definedName>
    <definedName name="numdati">'Foglio1'!$AW$5</definedName>
  </definedNames>
  <calcPr fullCalcOnLoad="1"/>
</workbook>
</file>

<file path=xl/sharedStrings.xml><?xml version="1.0" encoding="utf-8"?>
<sst xmlns="http://schemas.openxmlformats.org/spreadsheetml/2006/main" count="57" uniqueCount="54">
  <si>
    <t>X</t>
  </si>
  <si>
    <t>Y</t>
  </si>
  <si>
    <t>X^0</t>
  </si>
  <si>
    <t>X^1</t>
  </si>
  <si>
    <t>X^2</t>
  </si>
  <si>
    <t>X^3</t>
  </si>
  <si>
    <t>X^4</t>
  </si>
  <si>
    <t>X^0*Y</t>
  </si>
  <si>
    <t>X^1*Y</t>
  </si>
  <si>
    <t>X^2*Y</t>
  </si>
  <si>
    <t>X^3*Y</t>
  </si>
  <si>
    <t>X^4*Y</t>
  </si>
  <si>
    <t>Questo è il termine noto del sistema</t>
  </si>
  <si>
    <t>X^5</t>
  </si>
  <si>
    <t>X^6</t>
  </si>
  <si>
    <t>X^7</t>
  </si>
  <si>
    <t>X^8</t>
  </si>
  <si>
    <t>r&lt;5</t>
  </si>
  <si>
    <t>Qui sotto c' è la matrice dei coefficienti</t>
  </si>
  <si>
    <t>determinante</t>
  </si>
  <si>
    <t xml:space="preserve">Risoluzione del sistema </t>
  </si>
  <si>
    <t>a0</t>
  </si>
  <si>
    <t>a1</t>
  </si>
  <si>
    <t>a2</t>
  </si>
  <si>
    <t>a3</t>
  </si>
  <si>
    <t>a4</t>
  </si>
  <si>
    <t>y=</t>
  </si>
  <si>
    <r>
      <t>x</t>
    </r>
    <r>
      <rPr>
        <b/>
        <vertAlign val="superscript"/>
        <sz val="16"/>
        <color indexed="9"/>
        <rFont val="Arial"/>
        <family val="2"/>
      </rPr>
      <t>4</t>
    </r>
    <r>
      <rPr>
        <b/>
        <sz val="16"/>
        <color indexed="9"/>
        <rFont val="Arial"/>
        <family val="2"/>
      </rPr>
      <t>+</t>
    </r>
  </si>
  <si>
    <r>
      <t>x</t>
    </r>
    <r>
      <rPr>
        <b/>
        <vertAlign val="superscript"/>
        <sz val="16"/>
        <color indexed="9"/>
        <rFont val="Arial"/>
        <family val="2"/>
      </rPr>
      <t>3</t>
    </r>
    <r>
      <rPr>
        <b/>
        <sz val="16"/>
        <color indexed="9"/>
        <rFont val="Arial"/>
        <family val="2"/>
      </rPr>
      <t>+</t>
    </r>
  </si>
  <si>
    <r>
      <t>x</t>
    </r>
    <r>
      <rPr>
        <b/>
        <vertAlign val="superscript"/>
        <sz val="16"/>
        <color indexed="9"/>
        <rFont val="Arial"/>
        <family val="2"/>
      </rPr>
      <t>2</t>
    </r>
    <r>
      <rPr>
        <b/>
        <sz val="16"/>
        <color indexed="9"/>
        <rFont val="Arial"/>
        <family val="2"/>
      </rPr>
      <t>+</t>
    </r>
  </si>
  <si>
    <r>
      <t>x</t>
    </r>
    <r>
      <rPr>
        <b/>
        <sz val="16"/>
        <color indexed="9"/>
        <rFont val="Arial"/>
        <family val="2"/>
      </rPr>
      <t>+</t>
    </r>
  </si>
  <si>
    <t>questo è il polinomio interpolatore</t>
  </si>
  <si>
    <t>cf0</t>
  </si>
  <si>
    <t>cf1</t>
  </si>
  <si>
    <t>cf2</t>
  </si>
  <si>
    <t>cf3</t>
  </si>
  <si>
    <t>cf4</t>
  </si>
  <si>
    <t>elaborazione</t>
  </si>
  <si>
    <t>calcolo dei dati teorici</t>
  </si>
  <si>
    <t>Y teorica</t>
  </si>
  <si>
    <t>det1</t>
  </si>
  <si>
    <t>det2</t>
  </si>
  <si>
    <t>det3</t>
  </si>
  <si>
    <t>det4</t>
  </si>
  <si>
    <t>det5</t>
  </si>
  <si>
    <t>det</t>
  </si>
  <si>
    <t>grafico empirico</t>
  </si>
  <si>
    <t>grafico teorico</t>
  </si>
  <si>
    <t>errore</t>
  </si>
  <si>
    <t>scarti</t>
  </si>
  <si>
    <t>sfasatura</t>
  </si>
  <si>
    <t>altri conti</t>
  </si>
  <si>
    <t>angolare</t>
  </si>
  <si>
    <t>°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</si>
</sst>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vertAlign val="superscript"/>
      <sz val="16"/>
      <color indexed="9"/>
      <name val="Arial"/>
      <family val="2"/>
    </font>
    <font>
      <sz val="5.75"/>
      <name val="Arial"/>
      <family val="0"/>
    </font>
    <font>
      <sz val="9.75"/>
      <name val="Arial"/>
      <family val="0"/>
    </font>
    <font>
      <sz val="5.5"/>
      <name val="Arial"/>
      <family val="0"/>
    </font>
    <font>
      <sz val="8"/>
      <color indexed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52"/>
      <name val="Arial"/>
      <family val="2"/>
    </font>
    <font>
      <sz val="8.25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9"/>
        <bgColor indexed="64"/>
      </patternFill>
    </fill>
  </fills>
  <borders count="1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3" fillId="6" borderId="0" xfId="0" applyFont="1" applyFill="1" applyAlignment="1">
      <alignment/>
    </xf>
    <xf numFmtId="0" fontId="12" fillId="7" borderId="0" xfId="0" applyFont="1" applyFill="1" applyAlignment="1">
      <alignment/>
    </xf>
    <xf numFmtId="0" fontId="0" fillId="7" borderId="0" xfId="0" applyFill="1" applyAlignment="1">
      <alignment/>
    </xf>
    <xf numFmtId="0" fontId="4" fillId="5" borderId="7" xfId="0" applyFont="1" applyFill="1" applyBorder="1" applyAlignment="1">
      <alignment/>
    </xf>
    <xf numFmtId="0" fontId="13" fillId="0" borderId="0" xfId="0" applyFont="1" applyAlignment="1">
      <alignment/>
    </xf>
    <xf numFmtId="0" fontId="2" fillId="7" borderId="0" xfId="0" applyFont="1" applyFill="1" applyAlignment="1">
      <alignment/>
    </xf>
    <xf numFmtId="0" fontId="2" fillId="6" borderId="0" xfId="0" applyFont="1" applyFill="1" applyAlignment="1">
      <alignment/>
    </xf>
    <xf numFmtId="0" fontId="4" fillId="0" borderId="0" xfId="0" applyFont="1" applyAlignment="1">
      <alignment/>
    </xf>
    <xf numFmtId="0" fontId="0" fillId="5" borderId="0" xfId="0" applyFill="1" applyAlignment="1">
      <alignment/>
    </xf>
    <xf numFmtId="0" fontId="0" fillId="8" borderId="0" xfId="0" applyFill="1" applyAlignment="1">
      <alignment/>
    </xf>
    <xf numFmtId="0" fontId="0" fillId="9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9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9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9" borderId="0" xfId="0" applyFill="1" applyBorder="1" applyAlignment="1">
      <alignment/>
    </xf>
    <xf numFmtId="0" fontId="0" fillId="0" borderId="8" xfId="0" applyBorder="1" applyAlignment="1">
      <alignment/>
    </xf>
    <xf numFmtId="0" fontId="0" fillId="9" borderId="9" xfId="0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9" borderId="14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5" xfId="0" applyFill="1" applyBorder="1" applyAlignment="1">
      <alignment/>
    </xf>
    <xf numFmtId="0" fontId="4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15" fillId="9" borderId="0" xfId="0" applyFont="1" applyFill="1" applyAlignment="1">
      <alignment/>
    </xf>
    <xf numFmtId="0" fontId="2" fillId="9" borderId="0" xfId="0" applyFont="1" applyFill="1" applyAlignment="1">
      <alignment/>
    </xf>
    <xf numFmtId="0" fontId="4" fillId="13" borderId="0" xfId="0" applyFont="1" applyFill="1" applyAlignment="1">
      <alignment/>
    </xf>
    <xf numFmtId="0" fontId="16" fillId="4" borderId="0" xfId="0" applyFont="1" applyFill="1" applyAlignment="1">
      <alignment/>
    </xf>
    <xf numFmtId="0" fontId="16" fillId="14" borderId="0" xfId="0" applyFont="1" applyFill="1" applyAlignment="1">
      <alignment/>
    </xf>
    <xf numFmtId="0" fontId="17" fillId="15" borderId="0" xfId="0" applyFont="1" applyFill="1" applyAlignment="1">
      <alignment/>
    </xf>
    <xf numFmtId="0" fontId="0" fillId="16" borderId="0" xfId="0" applyNumberFormat="1" applyFill="1" applyAlignment="1">
      <alignment/>
    </xf>
    <xf numFmtId="0" fontId="20" fillId="9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3175"/>
          <c:w val="0.8995"/>
          <c:h val="0.955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Foglio1!$D$52:$D$60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Foglio1!$E$52:$E$60</c:f>
              <c:numCache>
                <c:ptCount val="9"/>
                <c:pt idx="0">
                  <c:v>5.000000000000003</c:v>
                </c:pt>
                <c:pt idx="1">
                  <c:v>6.000000000000003</c:v>
                </c:pt>
                <c:pt idx="2">
                  <c:v>7.000000000000003</c:v>
                </c:pt>
                <c:pt idx="3">
                  <c:v>8.000000000000004</c:v>
                </c:pt>
                <c:pt idx="4">
                  <c:v>9.000000000000004</c:v>
                </c:pt>
                <c:pt idx="5">
                  <c:v>10.000000000000004</c:v>
                </c:pt>
                <c:pt idx="6">
                  <c:v>11.000000000000004</c:v>
                </c:pt>
                <c:pt idx="7">
                  <c:v>12.000000000000004</c:v>
                </c:pt>
                <c:pt idx="8">
                  <c:v>13.000000000000004</c:v>
                </c:pt>
              </c:numCache>
            </c:numRef>
          </c:yVal>
          <c:smooth val="1"/>
        </c:ser>
        <c:axId val="19910901"/>
        <c:axId val="44980382"/>
      </c:scatterChart>
      <c:valAx>
        <c:axId val="1991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80382"/>
        <c:crosses val="autoZero"/>
        <c:crossBetween val="midCat"/>
        <c:dispUnits/>
      </c:valAx>
      <c:valAx>
        <c:axId val="44980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9109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Foglio1!$A$2:$A$10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Foglio1!$B$2:$B$10</c:f>
              <c:numCache>
                <c:ptCount val="9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</c:numCache>
            </c:numRef>
          </c:yVal>
          <c:smooth val="1"/>
        </c:ser>
        <c:axId val="2170255"/>
        <c:axId val="19532296"/>
      </c:scatterChart>
      <c:valAx>
        <c:axId val="217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32296"/>
        <c:crosses val="autoZero"/>
        <c:crossBetween val="midCat"/>
        <c:dispUnits/>
      </c:valAx>
      <c:valAx>
        <c:axId val="19532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702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</xdr:row>
      <xdr:rowOff>0</xdr:rowOff>
    </xdr:from>
    <xdr:to>
      <xdr:col>12</xdr:col>
      <xdr:colOff>123825</xdr:colOff>
      <xdr:row>16</xdr:row>
      <xdr:rowOff>9525</xdr:rowOff>
    </xdr:to>
    <xdr:graphicFrame>
      <xdr:nvGraphicFramePr>
        <xdr:cNvPr id="1" name="Chart 29"/>
        <xdr:cNvGraphicFramePr/>
      </xdr:nvGraphicFramePr>
      <xdr:xfrm>
        <a:off x="3609975" y="1419225"/>
        <a:ext cx="1695450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7</xdr:row>
      <xdr:rowOff>19050</xdr:rowOff>
    </xdr:from>
    <xdr:to>
      <xdr:col>7</xdr:col>
      <xdr:colOff>209550</xdr:colOff>
      <xdr:row>15</xdr:row>
      <xdr:rowOff>171450</xdr:rowOff>
    </xdr:to>
    <xdr:graphicFrame>
      <xdr:nvGraphicFramePr>
        <xdr:cNvPr id="2" name="Chart 33"/>
        <xdr:cNvGraphicFramePr/>
      </xdr:nvGraphicFramePr>
      <xdr:xfrm>
        <a:off x="1704975" y="1438275"/>
        <a:ext cx="1628775" cy="151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0</xdr:row>
      <xdr:rowOff>0</xdr:rowOff>
    </xdr:from>
    <xdr:to>
      <xdr:col>8</xdr:col>
      <xdr:colOff>85725</xdr:colOff>
      <xdr:row>2</xdr:row>
      <xdr:rowOff>123825</xdr:rowOff>
    </xdr:to>
    <xdr:sp>
      <xdr:nvSpPr>
        <xdr:cNvPr id="3" name="TextBox 35"/>
        <xdr:cNvSpPr txBox="1">
          <a:spLocks noChangeArrowheads="1"/>
        </xdr:cNvSpPr>
      </xdr:nvSpPr>
      <xdr:spPr>
        <a:xfrm>
          <a:off x="1543050" y="0"/>
          <a:ext cx="21240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SCRIVI I DATI E IL GRADO r DEL POLINOMIO NELL' AZZURRO A SINISTRA      (fino a 49)</a:t>
          </a:r>
        </a:p>
      </xdr:txBody>
    </xdr:sp>
    <xdr:clientData/>
  </xdr:twoCellAnchor>
  <xdr:twoCellAnchor>
    <xdr:from>
      <xdr:col>10</xdr:col>
      <xdr:colOff>152400</xdr:colOff>
      <xdr:row>1</xdr:row>
      <xdr:rowOff>9525</xdr:rowOff>
    </xdr:from>
    <xdr:to>
      <xdr:col>11</xdr:col>
      <xdr:colOff>152400</xdr:colOff>
      <xdr:row>2</xdr:row>
      <xdr:rowOff>38100</xdr:rowOff>
    </xdr:to>
    <xdr:sp macro="[0]!vaiah1">
      <xdr:nvSpPr>
        <xdr:cNvPr id="4" name="AutoShape 38"/>
        <xdr:cNvSpPr>
          <a:spLocks/>
        </xdr:cNvSpPr>
      </xdr:nvSpPr>
      <xdr:spPr>
        <a:xfrm>
          <a:off x="4514850" y="219075"/>
          <a:ext cx="438150" cy="209550"/>
        </a:xfrm>
        <a:prstGeom prst="ben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133350</xdr:colOff>
      <xdr:row>3</xdr:row>
      <xdr:rowOff>123825</xdr:rowOff>
    </xdr:from>
    <xdr:to>
      <xdr:col>25</xdr:col>
      <xdr:colOff>438150</xdr:colOff>
      <xdr:row>4</xdr:row>
      <xdr:rowOff>247650</xdr:rowOff>
    </xdr:to>
    <xdr:sp macro="[0]!vaibf1">
      <xdr:nvSpPr>
        <xdr:cNvPr id="5" name="AutoShape 39"/>
        <xdr:cNvSpPr>
          <a:spLocks/>
        </xdr:cNvSpPr>
      </xdr:nvSpPr>
      <xdr:spPr>
        <a:xfrm>
          <a:off x="12458700" y="723900"/>
          <a:ext cx="304800" cy="285750"/>
        </a:xfrm>
        <a:prstGeom prst="ben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209550</xdr:colOff>
      <xdr:row>3</xdr:row>
      <xdr:rowOff>133350</xdr:rowOff>
    </xdr:from>
    <xdr:to>
      <xdr:col>51</xdr:col>
      <xdr:colOff>38100</xdr:colOff>
      <xdr:row>4</xdr:row>
      <xdr:rowOff>276225</xdr:rowOff>
    </xdr:to>
    <xdr:sp macro="[0]!vaicf1">
      <xdr:nvSpPr>
        <xdr:cNvPr id="6" name="AutoShape 40"/>
        <xdr:cNvSpPr>
          <a:spLocks/>
        </xdr:cNvSpPr>
      </xdr:nvSpPr>
      <xdr:spPr>
        <a:xfrm>
          <a:off x="27774900" y="733425"/>
          <a:ext cx="438150" cy="304800"/>
        </a:xfrm>
        <a:prstGeom prst="ben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200025</xdr:colOff>
      <xdr:row>8</xdr:row>
      <xdr:rowOff>85725</xdr:rowOff>
    </xdr:from>
    <xdr:to>
      <xdr:col>82</xdr:col>
      <xdr:colOff>304800</xdr:colOff>
      <xdr:row>10</xdr:row>
      <xdr:rowOff>133350</xdr:rowOff>
    </xdr:to>
    <xdr:sp>
      <xdr:nvSpPr>
        <xdr:cNvPr id="7" name="TextBox 41"/>
        <xdr:cNvSpPr txBox="1">
          <a:spLocks noChangeArrowheads="1"/>
        </xdr:cNvSpPr>
      </xdr:nvSpPr>
      <xdr:spPr>
        <a:xfrm>
          <a:off x="44434125" y="1676400"/>
          <a:ext cx="3409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scorri verso il basso e troverai, bianco su nero, tutte le soluzioni,ricavate con Kramer</a:t>
          </a:r>
        </a:p>
      </xdr:txBody>
    </xdr:sp>
    <xdr:clientData/>
  </xdr:twoCellAnchor>
  <xdr:twoCellAnchor>
    <xdr:from>
      <xdr:col>76</xdr:col>
      <xdr:colOff>19050</xdr:colOff>
      <xdr:row>5</xdr:row>
      <xdr:rowOff>142875</xdr:rowOff>
    </xdr:from>
    <xdr:to>
      <xdr:col>76</xdr:col>
      <xdr:colOff>590550</xdr:colOff>
      <xdr:row>7</xdr:row>
      <xdr:rowOff>47625</xdr:rowOff>
    </xdr:to>
    <xdr:sp macro="[0]!Macro4">
      <xdr:nvSpPr>
        <xdr:cNvPr id="8" name="AutoShape 42"/>
        <xdr:cNvSpPr>
          <a:spLocks/>
        </xdr:cNvSpPr>
      </xdr:nvSpPr>
      <xdr:spPr>
        <a:xfrm>
          <a:off x="43643550" y="1200150"/>
          <a:ext cx="571500" cy="266700"/>
        </a:xfrm>
        <a:prstGeom prst="lef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133350</xdr:colOff>
      <xdr:row>6</xdr:row>
      <xdr:rowOff>104775</xdr:rowOff>
    </xdr:from>
    <xdr:to>
      <xdr:col>25</xdr:col>
      <xdr:colOff>438150</xdr:colOff>
      <xdr:row>7</xdr:row>
      <xdr:rowOff>76200</xdr:rowOff>
    </xdr:to>
    <xdr:sp macro="[0]!Macro4">
      <xdr:nvSpPr>
        <xdr:cNvPr id="9" name="AutoShape 43"/>
        <xdr:cNvSpPr>
          <a:spLocks/>
        </xdr:cNvSpPr>
      </xdr:nvSpPr>
      <xdr:spPr>
        <a:xfrm>
          <a:off x="12458700" y="1323975"/>
          <a:ext cx="304800" cy="171450"/>
        </a:xfrm>
        <a:prstGeom prst="lef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209550</xdr:colOff>
      <xdr:row>7</xdr:row>
      <xdr:rowOff>38100</xdr:rowOff>
    </xdr:from>
    <xdr:to>
      <xdr:col>50</xdr:col>
      <xdr:colOff>552450</xdr:colOff>
      <xdr:row>8</xdr:row>
      <xdr:rowOff>9525</xdr:rowOff>
    </xdr:to>
    <xdr:sp macro="[0]!Macro4">
      <xdr:nvSpPr>
        <xdr:cNvPr id="10" name="AutoShape 44"/>
        <xdr:cNvSpPr>
          <a:spLocks/>
        </xdr:cNvSpPr>
      </xdr:nvSpPr>
      <xdr:spPr>
        <a:xfrm>
          <a:off x="27774900" y="1457325"/>
          <a:ext cx="342900" cy="142875"/>
        </a:xfrm>
        <a:prstGeom prst="lef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19</xdr:row>
      <xdr:rowOff>47625</xdr:rowOff>
    </xdr:from>
    <xdr:to>
      <xdr:col>8</xdr:col>
      <xdr:colOff>285750</xdr:colOff>
      <xdr:row>21</xdr:row>
      <xdr:rowOff>104775</xdr:rowOff>
    </xdr:to>
    <xdr:sp macro="[0]!vaic60">
      <xdr:nvSpPr>
        <xdr:cNvPr id="11" name="AutoShape 45"/>
        <xdr:cNvSpPr>
          <a:spLocks/>
        </xdr:cNvSpPr>
      </xdr:nvSpPr>
      <xdr:spPr>
        <a:xfrm>
          <a:off x="3705225" y="3533775"/>
          <a:ext cx="161925" cy="3810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55</xdr:row>
      <xdr:rowOff>104775</xdr:rowOff>
    </xdr:from>
    <xdr:to>
      <xdr:col>13</xdr:col>
      <xdr:colOff>476250</xdr:colOff>
      <xdr:row>58</xdr:row>
      <xdr:rowOff>142875</xdr:rowOff>
    </xdr:to>
    <xdr:sp>
      <xdr:nvSpPr>
        <xdr:cNvPr id="12" name="TextBox 46"/>
        <xdr:cNvSpPr txBox="1">
          <a:spLocks noChangeArrowheads="1"/>
        </xdr:cNvSpPr>
      </xdr:nvSpPr>
      <xdr:spPr>
        <a:xfrm>
          <a:off x="3905250" y="9810750"/>
          <a:ext cx="20669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16</xdr:row>
      <xdr:rowOff>47625</xdr:rowOff>
    </xdr:from>
    <xdr:to>
      <xdr:col>12</xdr:col>
      <xdr:colOff>114300</xdr:colOff>
      <xdr:row>18</xdr:row>
      <xdr:rowOff>19050</xdr:rowOff>
    </xdr:to>
    <xdr:sp>
      <xdr:nvSpPr>
        <xdr:cNvPr id="13" name="TextBox 47"/>
        <xdr:cNvSpPr txBox="1">
          <a:spLocks noChangeArrowheads="1"/>
        </xdr:cNvSpPr>
      </xdr:nvSpPr>
      <xdr:spPr>
        <a:xfrm>
          <a:off x="1695450" y="3028950"/>
          <a:ext cx="36004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Clicca sul grafico e poi su 'GRAFICO/ DATI DI ORIGINE' 
                          per modificare il dominio</a:t>
          </a:r>
        </a:p>
      </xdr:txBody>
    </xdr:sp>
    <xdr:clientData/>
  </xdr:twoCellAnchor>
  <xdr:twoCellAnchor>
    <xdr:from>
      <xdr:col>5</xdr:col>
      <xdr:colOff>266700</xdr:colOff>
      <xdr:row>54</xdr:row>
      <xdr:rowOff>85725</xdr:rowOff>
    </xdr:from>
    <xdr:to>
      <xdr:col>6</xdr:col>
      <xdr:colOff>76200</xdr:colOff>
      <xdr:row>58</xdr:row>
      <xdr:rowOff>38100</xdr:rowOff>
    </xdr:to>
    <xdr:sp macro="[0]!Macro4">
      <xdr:nvSpPr>
        <xdr:cNvPr id="14" name="AutoShape 48"/>
        <xdr:cNvSpPr>
          <a:spLocks/>
        </xdr:cNvSpPr>
      </xdr:nvSpPr>
      <xdr:spPr>
        <a:xfrm>
          <a:off x="2609850" y="9620250"/>
          <a:ext cx="200025" cy="609600"/>
        </a:xfrm>
        <a:prstGeom prst="up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247650</xdr:colOff>
      <xdr:row>9</xdr:row>
      <xdr:rowOff>0</xdr:rowOff>
    </xdr:from>
    <xdr:to>
      <xdr:col>76</xdr:col>
      <xdr:colOff>361950</xdr:colOff>
      <xdr:row>11</xdr:row>
      <xdr:rowOff>38100</xdr:rowOff>
    </xdr:to>
    <xdr:sp macro="[0]!vaiacf21">
      <xdr:nvSpPr>
        <xdr:cNvPr id="15" name="AutoShape 49"/>
        <xdr:cNvSpPr>
          <a:spLocks/>
        </xdr:cNvSpPr>
      </xdr:nvSpPr>
      <xdr:spPr>
        <a:xfrm>
          <a:off x="43872150" y="1752600"/>
          <a:ext cx="114300" cy="36195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228600</xdr:colOff>
      <xdr:row>16</xdr:row>
      <xdr:rowOff>133350</xdr:rowOff>
    </xdr:from>
    <xdr:to>
      <xdr:col>76</xdr:col>
      <xdr:colOff>371475</xdr:colOff>
      <xdr:row>19</xdr:row>
      <xdr:rowOff>47625</xdr:rowOff>
    </xdr:to>
    <xdr:sp macro="[0]!vaiacf33">
      <xdr:nvSpPr>
        <xdr:cNvPr id="16" name="AutoShape 50"/>
        <xdr:cNvSpPr>
          <a:spLocks/>
        </xdr:cNvSpPr>
      </xdr:nvSpPr>
      <xdr:spPr>
        <a:xfrm>
          <a:off x="43853100" y="3114675"/>
          <a:ext cx="142875" cy="4191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219075</xdr:colOff>
      <xdr:row>28</xdr:row>
      <xdr:rowOff>133350</xdr:rowOff>
    </xdr:from>
    <xdr:to>
      <xdr:col>76</xdr:col>
      <xdr:colOff>314325</xdr:colOff>
      <xdr:row>31</xdr:row>
      <xdr:rowOff>114300</xdr:rowOff>
    </xdr:to>
    <xdr:sp macro="[0]!vaiacf45">
      <xdr:nvSpPr>
        <xdr:cNvPr id="17" name="AutoShape 51"/>
        <xdr:cNvSpPr>
          <a:spLocks/>
        </xdr:cNvSpPr>
      </xdr:nvSpPr>
      <xdr:spPr>
        <a:xfrm>
          <a:off x="43843575" y="5172075"/>
          <a:ext cx="95250" cy="48577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161925</xdr:colOff>
      <xdr:row>39</xdr:row>
      <xdr:rowOff>0</xdr:rowOff>
    </xdr:from>
    <xdr:to>
      <xdr:col>76</xdr:col>
      <xdr:colOff>304800</xdr:colOff>
      <xdr:row>41</xdr:row>
      <xdr:rowOff>28575</xdr:rowOff>
    </xdr:to>
    <xdr:sp macro="[0]!vaiacf57">
      <xdr:nvSpPr>
        <xdr:cNvPr id="18" name="AutoShape 52"/>
        <xdr:cNvSpPr>
          <a:spLocks/>
        </xdr:cNvSpPr>
      </xdr:nvSpPr>
      <xdr:spPr>
        <a:xfrm>
          <a:off x="43786425" y="6896100"/>
          <a:ext cx="142875" cy="39052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209550</xdr:colOff>
      <xdr:row>46</xdr:row>
      <xdr:rowOff>114300</xdr:rowOff>
    </xdr:from>
    <xdr:to>
      <xdr:col>76</xdr:col>
      <xdr:colOff>333375</xdr:colOff>
      <xdr:row>48</xdr:row>
      <xdr:rowOff>85725</xdr:rowOff>
    </xdr:to>
    <xdr:sp macro="[0]!vaicf1">
      <xdr:nvSpPr>
        <xdr:cNvPr id="19" name="AutoShape 53"/>
        <xdr:cNvSpPr>
          <a:spLocks/>
        </xdr:cNvSpPr>
      </xdr:nvSpPr>
      <xdr:spPr>
        <a:xfrm>
          <a:off x="43834050" y="8201025"/>
          <a:ext cx="123825" cy="295275"/>
        </a:xfrm>
        <a:prstGeom prst="up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85725</xdr:colOff>
      <xdr:row>45</xdr:row>
      <xdr:rowOff>104775</xdr:rowOff>
    </xdr:from>
    <xdr:to>
      <xdr:col>76</xdr:col>
      <xdr:colOff>409575</xdr:colOff>
      <xdr:row>46</xdr:row>
      <xdr:rowOff>47625</xdr:rowOff>
    </xdr:to>
    <xdr:sp macro="[0]!Macro4">
      <xdr:nvSpPr>
        <xdr:cNvPr id="20" name="AutoShape 54"/>
        <xdr:cNvSpPr>
          <a:spLocks/>
        </xdr:cNvSpPr>
      </xdr:nvSpPr>
      <xdr:spPr>
        <a:xfrm>
          <a:off x="43710225" y="8029575"/>
          <a:ext cx="323850" cy="104775"/>
        </a:xfrm>
        <a:prstGeom prst="lef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219075</xdr:colOff>
      <xdr:row>1</xdr:row>
      <xdr:rowOff>57150</xdr:rowOff>
    </xdr:from>
    <xdr:to>
      <xdr:col>51</xdr:col>
      <xdr:colOff>552450</xdr:colOff>
      <xdr:row>3</xdr:row>
      <xdr:rowOff>9525</xdr:rowOff>
    </xdr:to>
    <xdr:sp>
      <xdr:nvSpPr>
        <xdr:cNvPr id="21" name="AutoShape 60"/>
        <xdr:cNvSpPr>
          <a:spLocks/>
        </xdr:cNvSpPr>
      </xdr:nvSpPr>
      <xdr:spPr>
        <a:xfrm>
          <a:off x="28394025" y="266700"/>
          <a:ext cx="333375" cy="34290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219075</xdr:colOff>
      <xdr:row>4</xdr:row>
      <xdr:rowOff>209550</xdr:rowOff>
    </xdr:from>
    <xdr:to>
      <xdr:col>51</xdr:col>
      <xdr:colOff>552450</xdr:colOff>
      <xdr:row>8</xdr:row>
      <xdr:rowOff>19050</xdr:rowOff>
    </xdr:to>
    <xdr:sp>
      <xdr:nvSpPr>
        <xdr:cNvPr id="22" name="AutoShape 61"/>
        <xdr:cNvSpPr>
          <a:spLocks/>
        </xdr:cNvSpPr>
      </xdr:nvSpPr>
      <xdr:spPr>
        <a:xfrm>
          <a:off x="28394025" y="971550"/>
          <a:ext cx="333375" cy="638175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19050</xdr:colOff>
      <xdr:row>3</xdr:row>
      <xdr:rowOff>57150</xdr:rowOff>
    </xdr:from>
    <xdr:to>
      <xdr:col>57</xdr:col>
      <xdr:colOff>190500</xdr:colOff>
      <xdr:row>4</xdr:row>
      <xdr:rowOff>190500</xdr:rowOff>
    </xdr:to>
    <xdr:sp>
      <xdr:nvSpPr>
        <xdr:cNvPr id="23" name="AutoShape 62"/>
        <xdr:cNvSpPr>
          <a:spLocks/>
        </xdr:cNvSpPr>
      </xdr:nvSpPr>
      <xdr:spPr>
        <a:xfrm>
          <a:off x="32061150" y="657225"/>
          <a:ext cx="171450" cy="295275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57150</xdr:rowOff>
    </xdr:from>
    <xdr:to>
      <xdr:col>2</xdr:col>
      <xdr:colOff>247650</xdr:colOff>
      <xdr:row>4</xdr:row>
      <xdr:rowOff>209550</xdr:rowOff>
    </xdr:to>
    <xdr:sp>
      <xdr:nvSpPr>
        <xdr:cNvPr id="24" name="AutoShape 63"/>
        <xdr:cNvSpPr>
          <a:spLocks/>
        </xdr:cNvSpPr>
      </xdr:nvSpPr>
      <xdr:spPr>
        <a:xfrm>
          <a:off x="1266825" y="657225"/>
          <a:ext cx="200025" cy="314325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62</xdr:row>
      <xdr:rowOff>19050</xdr:rowOff>
    </xdr:from>
    <xdr:to>
      <xdr:col>9</xdr:col>
      <xdr:colOff>371475</xdr:colOff>
      <xdr:row>63</xdr:row>
      <xdr:rowOff>85725</xdr:rowOff>
    </xdr:to>
    <xdr:sp>
      <xdr:nvSpPr>
        <xdr:cNvPr id="25" name="AutoShape 65"/>
        <xdr:cNvSpPr>
          <a:spLocks/>
        </xdr:cNvSpPr>
      </xdr:nvSpPr>
      <xdr:spPr>
        <a:xfrm>
          <a:off x="3829050" y="10858500"/>
          <a:ext cx="514350" cy="228600"/>
        </a:xfrm>
        <a:prstGeom prst="ben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60</xdr:row>
      <xdr:rowOff>47625</xdr:rowOff>
    </xdr:from>
    <xdr:to>
      <xdr:col>11</xdr:col>
      <xdr:colOff>76200</xdr:colOff>
      <xdr:row>61</xdr:row>
      <xdr:rowOff>123825</xdr:rowOff>
    </xdr:to>
    <xdr:sp>
      <xdr:nvSpPr>
        <xdr:cNvPr id="26" name="TextBox 66"/>
        <xdr:cNvSpPr txBox="1">
          <a:spLocks noChangeArrowheads="1"/>
        </xdr:cNvSpPr>
      </xdr:nvSpPr>
      <xdr:spPr>
        <a:xfrm>
          <a:off x="4210050" y="10563225"/>
          <a:ext cx="666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ascissa 
</a:t>
          </a:r>
        </a:p>
      </xdr:txBody>
    </xdr:sp>
    <xdr:clientData/>
  </xdr:twoCellAnchor>
  <xdr:twoCellAnchor>
    <xdr:from>
      <xdr:col>5</xdr:col>
      <xdr:colOff>19050</xdr:colOff>
      <xdr:row>48</xdr:row>
      <xdr:rowOff>0</xdr:rowOff>
    </xdr:from>
    <xdr:to>
      <xdr:col>5</xdr:col>
      <xdr:colOff>257175</xdr:colOff>
      <xdr:row>50</xdr:row>
      <xdr:rowOff>66675</xdr:rowOff>
    </xdr:to>
    <xdr:sp>
      <xdr:nvSpPr>
        <xdr:cNvPr id="27" name="AutoShape 67"/>
        <xdr:cNvSpPr>
          <a:spLocks/>
        </xdr:cNvSpPr>
      </xdr:nvSpPr>
      <xdr:spPr>
        <a:xfrm>
          <a:off x="2362200" y="8410575"/>
          <a:ext cx="238125" cy="485775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28575</xdr:rowOff>
    </xdr:from>
    <xdr:to>
      <xdr:col>2</xdr:col>
      <xdr:colOff>295275</xdr:colOff>
      <xdr:row>50</xdr:row>
      <xdr:rowOff>95250</xdr:rowOff>
    </xdr:to>
    <xdr:sp>
      <xdr:nvSpPr>
        <xdr:cNvPr id="28" name="AutoShape 68"/>
        <xdr:cNvSpPr>
          <a:spLocks/>
        </xdr:cNvSpPr>
      </xdr:nvSpPr>
      <xdr:spPr>
        <a:xfrm>
          <a:off x="1266825" y="8439150"/>
          <a:ext cx="247650" cy="485775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44</xdr:row>
      <xdr:rowOff>76200</xdr:rowOff>
    </xdr:from>
    <xdr:to>
      <xdr:col>6</xdr:col>
      <xdr:colOff>152400</xdr:colOff>
      <xdr:row>45</xdr:row>
      <xdr:rowOff>152400</xdr:rowOff>
    </xdr:to>
    <xdr:sp>
      <xdr:nvSpPr>
        <xdr:cNvPr id="29" name="TextBox 70"/>
        <xdr:cNvSpPr txBox="1">
          <a:spLocks noChangeArrowheads="1"/>
        </xdr:cNvSpPr>
      </xdr:nvSpPr>
      <xdr:spPr>
        <a:xfrm>
          <a:off x="2028825" y="7839075"/>
          <a:ext cx="857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metti tu la x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266700</xdr:colOff>
      <xdr:row>45</xdr:row>
      <xdr:rowOff>57150</xdr:rowOff>
    </xdr:from>
    <xdr:to>
      <xdr:col>4</xdr:col>
      <xdr:colOff>123825</xdr:colOff>
      <xdr:row>47</xdr:row>
      <xdr:rowOff>123825</xdr:rowOff>
    </xdr:to>
    <xdr:sp>
      <xdr:nvSpPr>
        <xdr:cNvPr id="30" name="Line 71"/>
        <xdr:cNvSpPr>
          <a:spLocks/>
        </xdr:cNvSpPr>
      </xdr:nvSpPr>
      <xdr:spPr>
        <a:xfrm flipH="1">
          <a:off x="1790700" y="7981950"/>
          <a:ext cx="2476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99</xdr:row>
      <xdr:rowOff>152400</xdr:rowOff>
    </xdr:from>
    <xdr:to>
      <xdr:col>13</xdr:col>
      <xdr:colOff>28575</xdr:colOff>
      <xdr:row>100</xdr:row>
      <xdr:rowOff>152400</xdr:rowOff>
    </xdr:to>
    <xdr:sp>
      <xdr:nvSpPr>
        <xdr:cNvPr id="31" name="TextBox 74"/>
        <xdr:cNvSpPr txBox="1">
          <a:spLocks noChangeArrowheads="1"/>
        </xdr:cNvSpPr>
      </xdr:nvSpPr>
      <xdr:spPr>
        <a:xfrm>
          <a:off x="4371975" y="17011650"/>
          <a:ext cx="11525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coseno dello scarto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EA102"/>
  <sheetViews>
    <sheetView tabSelected="1" workbookViewId="0" topLeftCell="A1">
      <selection activeCell="O11" sqref="O11"/>
    </sheetView>
  </sheetViews>
  <sheetFormatPr defaultColWidth="9.140625" defaultRowHeight="12.75"/>
  <cols>
    <col min="3" max="3" width="4.57421875" style="0" customWidth="1"/>
    <col min="4" max="4" width="5.8515625" style="0" customWidth="1"/>
    <col min="5" max="5" width="6.421875" style="0" customWidth="1"/>
    <col min="6" max="7" width="5.8515625" style="0" customWidth="1"/>
    <col min="8" max="8" width="6.8515625" style="0" customWidth="1"/>
    <col min="9" max="10" width="5.8515625" style="0" customWidth="1"/>
    <col min="11" max="11" width="6.57421875" style="0" customWidth="1"/>
    <col min="12" max="12" width="5.7109375" style="0" customWidth="1"/>
    <col min="13" max="13" width="4.7109375" style="0" customWidth="1"/>
    <col min="15" max="15" width="9.140625" style="0" customWidth="1"/>
    <col min="16" max="16" width="1.8515625" style="0" customWidth="1"/>
    <col min="57" max="57" width="12.28125" style="0" bestFit="1" customWidth="1"/>
    <col min="78" max="78" width="13.00390625" style="0" bestFit="1" customWidth="1"/>
    <col min="85" max="85" width="12.28125" style="0" bestFit="1" customWidth="1"/>
  </cols>
  <sheetData>
    <row r="1" spans="1:105" ht="16.5" thickBot="1">
      <c r="A1" s="18" t="s">
        <v>0</v>
      </c>
      <c r="B1" s="18" t="s">
        <v>1</v>
      </c>
      <c r="C1" s="18" t="s">
        <v>17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  <c r="K1" s="19" t="s">
        <v>37</v>
      </c>
      <c r="L1" s="20"/>
      <c r="AA1" s="25" t="s">
        <v>2</v>
      </c>
      <c r="AB1" s="25" t="s">
        <v>3</v>
      </c>
      <c r="AC1" s="25" t="s">
        <v>4</v>
      </c>
      <c r="AD1" s="25" t="s">
        <v>5</v>
      </c>
      <c r="AE1" s="25" t="s">
        <v>6</v>
      </c>
      <c r="AF1" s="25" t="s">
        <v>13</v>
      </c>
      <c r="AG1" s="25" t="s">
        <v>14</v>
      </c>
      <c r="AH1" s="25" t="s">
        <v>15</v>
      </c>
      <c r="AI1" s="25" t="s">
        <v>16</v>
      </c>
      <c r="BA1" s="25" t="s">
        <v>7</v>
      </c>
      <c r="BB1" s="25" t="s">
        <v>8</v>
      </c>
      <c r="BC1" s="25" t="s">
        <v>9</v>
      </c>
      <c r="BD1" s="25" t="s">
        <v>10</v>
      </c>
      <c r="BE1" s="25" t="s">
        <v>11</v>
      </c>
      <c r="CA1" s="5" t="s">
        <v>20</v>
      </c>
      <c r="CB1" s="5"/>
      <c r="CC1" s="5"/>
      <c r="CD1" s="7"/>
      <c r="CE1" s="7" t="s">
        <v>45</v>
      </c>
      <c r="CF1" s="3">
        <f>BE5</f>
        <v>540</v>
      </c>
      <c r="CG1" s="1">
        <f>BE5</f>
        <v>540</v>
      </c>
      <c r="CI1" t="s">
        <v>48</v>
      </c>
      <c r="DA1" s="55" t="s">
        <v>51</v>
      </c>
    </row>
    <row r="2" spans="1:131" ht="14.25" thickBot="1" thickTop="1">
      <c r="A2" s="12">
        <v>1</v>
      </c>
      <c r="B2" s="17">
        <v>5</v>
      </c>
      <c r="C2" s="21">
        <v>1</v>
      </c>
      <c r="D2" s="4">
        <f>BZ5</f>
        <v>4.000000000000003</v>
      </c>
      <c r="E2" s="4">
        <f>BZ16</f>
        <v>1</v>
      </c>
      <c r="F2" s="4">
        <f>BZ28</f>
        <v>0</v>
      </c>
      <c r="G2" s="4">
        <f>BZ40</f>
        <v>0</v>
      </c>
      <c r="H2" s="4">
        <f>BZ52</f>
        <v>0</v>
      </c>
      <c r="J2" s="1"/>
      <c r="AA2">
        <v>1</v>
      </c>
      <c r="AB2">
        <f>A2</f>
        <v>1</v>
      </c>
      <c r="AC2">
        <f>A2^2</f>
        <v>1</v>
      </c>
      <c r="AD2">
        <f>A2^3</f>
        <v>1</v>
      </c>
      <c r="AE2">
        <f>A2^4</f>
        <v>1</v>
      </c>
      <c r="AF2">
        <f>A2^5</f>
        <v>1</v>
      </c>
      <c r="AG2">
        <f>A2^6</f>
        <v>1</v>
      </c>
      <c r="AH2">
        <f>A2^7</f>
        <v>1</v>
      </c>
      <c r="AI2">
        <f>A2^8</f>
        <v>1</v>
      </c>
      <c r="BA2" s="26">
        <f>SUMPRODUCT(AA2:AA50,B2:B50)</f>
        <v>81</v>
      </c>
      <c r="BB2" s="26">
        <f>IF(C2&gt;0,SUMPRODUCT(AB2:AB50,B2:B50),0)</f>
        <v>465</v>
      </c>
      <c r="BC2" s="26">
        <f>IF(C2&gt;1,SUMPRODUCT(AC2:AC50,B2:B50),0)</f>
        <v>0</v>
      </c>
      <c r="BD2" s="26">
        <f>IF(C2&gt;2,SUMPRODUCT(AD2:AD50,B2:B50),0)</f>
        <v>0</v>
      </c>
      <c r="BE2" s="26">
        <f>IF(C2&gt;3,SUMPRODUCT(AE2:AE50,B2:B50),0)</f>
        <v>0</v>
      </c>
      <c r="DB2">
        <f>IF(EA2&lt;numdati+1,B2^2,0)</f>
        <v>25</v>
      </c>
      <c r="DC2">
        <f>IF(EA2&lt;numdati+1,E52^2,0)</f>
        <v>25.00000000000003</v>
      </c>
      <c r="EA2">
        <f>1</f>
        <v>1</v>
      </c>
    </row>
    <row r="3" spans="1:131" ht="16.5" thickTop="1">
      <c r="A3" s="13">
        <v>2</v>
      </c>
      <c r="B3" s="14">
        <v>6</v>
      </c>
      <c r="H3" s="1"/>
      <c r="AA3">
        <v>1</v>
      </c>
      <c r="AB3">
        <f aca="true" t="shared" si="0" ref="AB3:AB50">A3</f>
        <v>2</v>
      </c>
      <c r="AC3">
        <f aca="true" t="shared" si="1" ref="AC3:AC50">A3^2</f>
        <v>4</v>
      </c>
      <c r="AD3">
        <f aca="true" t="shared" si="2" ref="AD3:AD50">A3^3</f>
        <v>8</v>
      </c>
      <c r="AE3">
        <f aca="true" t="shared" si="3" ref="AE3:AE50">A3^4</f>
        <v>16</v>
      </c>
      <c r="AF3">
        <f aca="true" t="shared" si="4" ref="AF3:AF50">A3^5</f>
        <v>32</v>
      </c>
      <c r="AG3">
        <f aca="true" t="shared" si="5" ref="AG3:AG50">A3^6</f>
        <v>64</v>
      </c>
      <c r="AH3">
        <f aca="true" t="shared" si="6" ref="AH3:AH50">A3^7</f>
        <v>128</v>
      </c>
      <c r="AI3">
        <f aca="true" t="shared" si="7" ref="AI3:AI50">A3^8</f>
        <v>256</v>
      </c>
      <c r="BA3" s="25" t="s">
        <v>12</v>
      </c>
      <c r="BB3" s="25"/>
      <c r="BC3" s="25"/>
      <c r="BD3" s="25"/>
      <c r="BY3" s="7" t="s">
        <v>40</v>
      </c>
      <c r="BZ3" s="3">
        <f>MDETERM(CB3:CF7)</f>
        <v>2160.0000000000014</v>
      </c>
      <c r="CA3" s="2">
        <f>BA2</f>
        <v>81</v>
      </c>
      <c r="CB3" s="28">
        <f>CA3</f>
        <v>81</v>
      </c>
      <c r="CC3" s="29">
        <f>BB7</f>
        <v>45</v>
      </c>
      <c r="CD3" s="29">
        <f>BC7</f>
        <v>0</v>
      </c>
      <c r="CE3" s="29">
        <f>BD7</f>
        <v>0</v>
      </c>
      <c r="CF3" s="30">
        <f>BE7</f>
        <v>0</v>
      </c>
      <c r="DB3">
        <f aca="true" t="shared" si="8" ref="DB3:DB50">IF(EA3&lt;numdati+1,B3^2,0)</f>
        <v>36</v>
      </c>
      <c r="DC3">
        <f aca="true" t="shared" si="9" ref="DC3:DC50">IF(EA3&lt;numdati+1,E53^2,0)</f>
        <v>36.00000000000003</v>
      </c>
      <c r="EA3">
        <f>EA2+1</f>
        <v>2</v>
      </c>
    </row>
    <row r="4" spans="1:131" ht="12.75">
      <c r="A4" s="13">
        <v>3</v>
      </c>
      <c r="B4" s="14">
        <v>7</v>
      </c>
      <c r="D4" s="10" t="s">
        <v>31</v>
      </c>
      <c r="E4" s="11"/>
      <c r="F4" s="11"/>
      <c r="G4" s="11"/>
      <c r="H4" s="11"/>
      <c r="I4" s="11"/>
      <c r="J4" s="11"/>
      <c r="K4" s="11"/>
      <c r="L4" s="11"/>
      <c r="M4" s="11"/>
      <c r="AA4">
        <v>1</v>
      </c>
      <c r="AB4">
        <f t="shared" si="0"/>
        <v>3</v>
      </c>
      <c r="AC4">
        <f t="shared" si="1"/>
        <v>9</v>
      </c>
      <c r="AD4">
        <f t="shared" si="2"/>
        <v>27</v>
      </c>
      <c r="AE4">
        <f t="shared" si="3"/>
        <v>81</v>
      </c>
      <c r="AF4">
        <f t="shared" si="4"/>
        <v>243</v>
      </c>
      <c r="AG4">
        <f t="shared" si="5"/>
        <v>729</v>
      </c>
      <c r="AH4">
        <f t="shared" si="6"/>
        <v>2187</v>
      </c>
      <c r="AI4">
        <f t="shared" si="7"/>
        <v>6561</v>
      </c>
      <c r="BE4" s="25" t="s">
        <v>19</v>
      </c>
      <c r="CA4" s="2">
        <f>BB2</f>
        <v>465</v>
      </c>
      <c r="CB4" s="31">
        <f>CA4</f>
        <v>465</v>
      </c>
      <c r="CC4" s="32">
        <f aca="true" t="shared" si="10" ref="CC4:CD7">BB8</f>
        <v>285</v>
      </c>
      <c r="CD4" s="32">
        <f t="shared" si="10"/>
        <v>0</v>
      </c>
      <c r="CE4" s="32">
        <f aca="true" t="shared" si="11" ref="CE4:CF7">BD8</f>
        <v>0</v>
      </c>
      <c r="CF4" s="33">
        <f t="shared" si="11"/>
        <v>0</v>
      </c>
      <c r="DB4">
        <f t="shared" si="8"/>
        <v>49</v>
      </c>
      <c r="DC4">
        <f t="shared" si="9"/>
        <v>49.000000000000036</v>
      </c>
      <c r="EA4">
        <f aca="true" t="shared" si="12" ref="EA4:EA50">EA3+1</f>
        <v>3</v>
      </c>
    </row>
    <row r="5" spans="1:131" ht="23.25">
      <c r="A5" s="13">
        <v>4</v>
      </c>
      <c r="B5" s="14">
        <v>8</v>
      </c>
      <c r="D5" s="8" t="s">
        <v>26</v>
      </c>
      <c r="E5" s="9">
        <f>H2</f>
        <v>0</v>
      </c>
      <c r="F5" s="8" t="s">
        <v>27</v>
      </c>
      <c r="G5" s="9">
        <f>G2</f>
        <v>0</v>
      </c>
      <c r="H5" s="8" t="s">
        <v>28</v>
      </c>
      <c r="I5" s="9">
        <f>F2</f>
        <v>0</v>
      </c>
      <c r="J5" s="8" t="s">
        <v>29</v>
      </c>
      <c r="K5" s="9">
        <f>E2</f>
        <v>1</v>
      </c>
      <c r="L5" s="8" t="s">
        <v>30</v>
      </c>
      <c r="M5" s="9">
        <f>D2</f>
        <v>4.000000000000003</v>
      </c>
      <c r="O5" s="10" t="s">
        <v>50</v>
      </c>
      <c r="P5" s="11"/>
      <c r="AA5">
        <v>1</v>
      </c>
      <c r="AB5">
        <f t="shared" si="0"/>
        <v>4</v>
      </c>
      <c r="AC5">
        <f t="shared" si="1"/>
        <v>16</v>
      </c>
      <c r="AD5">
        <f t="shared" si="2"/>
        <v>64</v>
      </c>
      <c r="AE5">
        <f t="shared" si="3"/>
        <v>256</v>
      </c>
      <c r="AF5">
        <f t="shared" si="4"/>
        <v>1024</v>
      </c>
      <c r="AG5">
        <f t="shared" si="5"/>
        <v>4096</v>
      </c>
      <c r="AH5">
        <f t="shared" si="6"/>
        <v>16384</v>
      </c>
      <c r="AI5">
        <f t="shared" si="7"/>
        <v>65536</v>
      </c>
      <c r="AW5">
        <f>COUNT(A1:A1000)</f>
        <v>9</v>
      </c>
      <c r="BA5" s="25" t="s">
        <v>18</v>
      </c>
      <c r="BB5" s="25"/>
      <c r="BC5" s="25"/>
      <c r="BD5" s="25"/>
      <c r="BE5" s="3">
        <f>MDETERM(BA7:BE11)</f>
        <v>540</v>
      </c>
      <c r="BZ5" s="5">
        <f>BZ3/CG1</f>
        <v>4.000000000000003</v>
      </c>
      <c r="CA5" s="2">
        <f>BC2</f>
        <v>0</v>
      </c>
      <c r="CB5" s="31">
        <f>CA5</f>
        <v>0</v>
      </c>
      <c r="CC5" s="32">
        <f t="shared" si="10"/>
        <v>0</v>
      </c>
      <c r="CD5" s="32">
        <f t="shared" si="10"/>
        <v>1</v>
      </c>
      <c r="CE5" s="32">
        <f t="shared" si="11"/>
        <v>0</v>
      </c>
      <c r="CF5" s="33">
        <f t="shared" si="11"/>
        <v>0</v>
      </c>
      <c r="DB5">
        <f t="shared" si="8"/>
        <v>64</v>
      </c>
      <c r="DC5">
        <f t="shared" si="9"/>
        <v>64.00000000000006</v>
      </c>
      <c r="EA5">
        <f t="shared" si="12"/>
        <v>4</v>
      </c>
    </row>
    <row r="6" spans="1:131" ht="12.75">
      <c r="A6" s="13">
        <v>5</v>
      </c>
      <c r="B6" s="14">
        <v>9</v>
      </c>
      <c r="E6" s="46">
        <f>E5</f>
        <v>0</v>
      </c>
      <c r="G6" s="25">
        <f>G5</f>
        <v>0</v>
      </c>
      <c r="H6" s="10" t="s">
        <v>48</v>
      </c>
      <c r="I6" s="25">
        <f>I5</f>
        <v>0</v>
      </c>
      <c r="K6" s="25">
        <f>K5</f>
        <v>1</v>
      </c>
      <c r="M6" s="25">
        <f>M5</f>
        <v>4.000000000000003</v>
      </c>
      <c r="O6" s="10" t="s">
        <v>52</v>
      </c>
      <c r="P6" s="11"/>
      <c r="AA6">
        <v>1</v>
      </c>
      <c r="AB6">
        <f t="shared" si="0"/>
        <v>5</v>
      </c>
      <c r="AC6">
        <f t="shared" si="1"/>
        <v>25</v>
      </c>
      <c r="AD6">
        <f t="shared" si="2"/>
        <v>125</v>
      </c>
      <c r="AE6">
        <f t="shared" si="3"/>
        <v>625</v>
      </c>
      <c r="AF6">
        <f t="shared" si="4"/>
        <v>3125</v>
      </c>
      <c r="AG6">
        <f t="shared" si="5"/>
        <v>15625</v>
      </c>
      <c r="AH6">
        <f t="shared" si="6"/>
        <v>78125</v>
      </c>
      <c r="AI6">
        <f t="shared" si="7"/>
        <v>390625</v>
      </c>
      <c r="BA6" s="1"/>
      <c r="BB6" s="1"/>
      <c r="BC6" s="1"/>
      <c r="BD6" s="1"/>
      <c r="BE6" s="1"/>
      <c r="CA6" s="2">
        <f>BD2</f>
        <v>0</v>
      </c>
      <c r="CB6" s="31">
        <f>CA6</f>
        <v>0</v>
      </c>
      <c r="CC6" s="32">
        <f t="shared" si="10"/>
        <v>0</v>
      </c>
      <c r="CD6" s="32">
        <f t="shared" si="10"/>
        <v>0</v>
      </c>
      <c r="CE6" s="32">
        <f t="shared" si="11"/>
        <v>1</v>
      </c>
      <c r="CF6" s="33">
        <f t="shared" si="11"/>
        <v>0</v>
      </c>
      <c r="DB6">
        <f t="shared" si="8"/>
        <v>81</v>
      </c>
      <c r="DC6">
        <f t="shared" si="9"/>
        <v>81.00000000000006</v>
      </c>
      <c r="EA6">
        <f t="shared" si="12"/>
        <v>5</v>
      </c>
    </row>
    <row r="7" spans="1:131" ht="15.75" thickBot="1">
      <c r="A7" s="13">
        <v>6</v>
      </c>
      <c r="B7" s="14">
        <v>10</v>
      </c>
      <c r="C7" s="22"/>
      <c r="E7" s="10" t="s">
        <v>46</v>
      </c>
      <c r="F7" s="11"/>
      <c r="G7" s="11"/>
      <c r="H7" s="50">
        <f>H102</f>
        <v>1.094486131987696E-15</v>
      </c>
      <c r="I7" s="51"/>
      <c r="J7" s="10" t="s">
        <v>47</v>
      </c>
      <c r="K7" s="11"/>
      <c r="L7" s="11"/>
      <c r="O7" s="50">
        <f>IF(K102&gt;1-0.000000001,0,ACOS(K102)*180/PI())</f>
        <v>0</v>
      </c>
      <c r="P7" s="57" t="s">
        <v>53</v>
      </c>
      <c r="AA7">
        <v>1</v>
      </c>
      <c r="AB7">
        <f t="shared" si="0"/>
        <v>6</v>
      </c>
      <c r="AC7">
        <f t="shared" si="1"/>
        <v>36</v>
      </c>
      <c r="AD7">
        <f t="shared" si="2"/>
        <v>216</v>
      </c>
      <c r="AE7">
        <f t="shared" si="3"/>
        <v>1296</v>
      </c>
      <c r="AF7">
        <f t="shared" si="4"/>
        <v>7776</v>
      </c>
      <c r="AG7">
        <f t="shared" si="5"/>
        <v>46656</v>
      </c>
      <c r="AH7">
        <f t="shared" si="6"/>
        <v>279936</v>
      </c>
      <c r="AI7">
        <f t="shared" si="7"/>
        <v>1679616</v>
      </c>
      <c r="BA7" s="27">
        <f>AW5</f>
        <v>9</v>
      </c>
      <c r="BB7" s="27">
        <f>IF(C2&gt;0,SUM(AB1:AB50),0)</f>
        <v>45</v>
      </c>
      <c r="BC7" s="27">
        <f>IF(C2&gt;1,SUM(AC1:AC50),0)</f>
        <v>0</v>
      </c>
      <c r="BD7" s="27">
        <f>IF(C2&gt;2,SUM(AD1:AD50),0)</f>
        <v>0</v>
      </c>
      <c r="BE7" s="27">
        <f>IF(C2&gt;3,SUM(AE1:AE50),0)</f>
        <v>0</v>
      </c>
      <c r="CA7" s="2">
        <f>BE2</f>
        <v>0</v>
      </c>
      <c r="CB7" s="34">
        <f>CA7</f>
        <v>0</v>
      </c>
      <c r="CC7" s="35">
        <f t="shared" si="10"/>
        <v>0</v>
      </c>
      <c r="CD7" s="35">
        <f t="shared" si="10"/>
        <v>0</v>
      </c>
      <c r="CE7" s="35">
        <f t="shared" si="11"/>
        <v>0</v>
      </c>
      <c r="CF7" s="36">
        <f t="shared" si="11"/>
        <v>1</v>
      </c>
      <c r="DB7">
        <f t="shared" si="8"/>
        <v>100</v>
      </c>
      <c r="DC7">
        <f t="shared" si="9"/>
        <v>100.00000000000007</v>
      </c>
      <c r="EA7">
        <f t="shared" si="12"/>
        <v>6</v>
      </c>
    </row>
    <row r="8" spans="1:131" ht="13.5" thickTop="1">
      <c r="A8" s="13">
        <v>7</v>
      </c>
      <c r="B8" s="14">
        <v>11</v>
      </c>
      <c r="H8" s="1"/>
      <c r="AA8">
        <v>1</v>
      </c>
      <c r="AB8">
        <f t="shared" si="0"/>
        <v>7</v>
      </c>
      <c r="AC8">
        <f t="shared" si="1"/>
        <v>49</v>
      </c>
      <c r="AD8">
        <f t="shared" si="2"/>
        <v>343</v>
      </c>
      <c r="AE8">
        <f t="shared" si="3"/>
        <v>2401</v>
      </c>
      <c r="AF8">
        <f t="shared" si="4"/>
        <v>16807</v>
      </c>
      <c r="AG8">
        <f t="shared" si="5"/>
        <v>117649</v>
      </c>
      <c r="AH8">
        <f t="shared" si="6"/>
        <v>823543</v>
      </c>
      <c r="AI8">
        <f t="shared" si="7"/>
        <v>5764801</v>
      </c>
      <c r="BA8" s="27">
        <f>IF(C2&gt;0,SUM(AB1:AB50),0)</f>
        <v>45</v>
      </c>
      <c r="BB8" s="27">
        <f>IF(C2&gt;0,SUM(AC1:AC50),1)</f>
        <v>285</v>
      </c>
      <c r="BC8" s="27">
        <f>IF(C2&gt;1,SUM(AD1:AD50),0)</f>
        <v>0</v>
      </c>
      <c r="BD8" s="27">
        <f>IF(C2&gt;2,SUM(AE1:AE50),0)</f>
        <v>0</v>
      </c>
      <c r="BE8" s="27">
        <f>IF(C2&gt;3,SUM(AF1:AF50),0)</f>
        <v>0</v>
      </c>
      <c r="DB8">
        <f t="shared" si="8"/>
        <v>121</v>
      </c>
      <c r="DC8">
        <f t="shared" si="9"/>
        <v>121.00000000000009</v>
      </c>
      <c r="EA8">
        <f t="shared" si="12"/>
        <v>7</v>
      </c>
    </row>
    <row r="9" spans="1:131" ht="12.75">
      <c r="A9" s="13">
        <v>8</v>
      </c>
      <c r="B9" s="14">
        <v>12</v>
      </c>
      <c r="H9" s="1"/>
      <c r="AA9">
        <v>1</v>
      </c>
      <c r="AB9">
        <f t="shared" si="0"/>
        <v>8</v>
      </c>
      <c r="AC9">
        <f t="shared" si="1"/>
        <v>64</v>
      </c>
      <c r="AD9">
        <f t="shared" si="2"/>
        <v>512</v>
      </c>
      <c r="AE9">
        <f t="shared" si="3"/>
        <v>4096</v>
      </c>
      <c r="AF9">
        <f t="shared" si="4"/>
        <v>32768</v>
      </c>
      <c r="AG9">
        <f t="shared" si="5"/>
        <v>262144</v>
      </c>
      <c r="AH9">
        <f t="shared" si="6"/>
        <v>2097152</v>
      </c>
      <c r="AI9">
        <f t="shared" si="7"/>
        <v>16777216</v>
      </c>
      <c r="BA9" s="27">
        <f>IF(C2&gt;1,SUM(AC1:AC50),0)</f>
        <v>0</v>
      </c>
      <c r="BB9" s="27">
        <f>IF(C2&gt;1,SUM(AD1:AD50),0)</f>
        <v>0</v>
      </c>
      <c r="BC9" s="27">
        <f>IF(C2&gt;1,SUM(AE1:AE50),1)</f>
        <v>1</v>
      </c>
      <c r="BD9" s="27">
        <f>IF(C2&gt;2,SUM(AF1:AF50),0)</f>
        <v>0</v>
      </c>
      <c r="BE9" s="27">
        <f>IF(C2&gt;3,SUM(AG1:AG50),0)</f>
        <v>0</v>
      </c>
      <c r="DB9">
        <f t="shared" si="8"/>
        <v>144</v>
      </c>
      <c r="DC9">
        <f t="shared" si="9"/>
        <v>144.00000000000009</v>
      </c>
      <c r="EA9">
        <f t="shared" si="12"/>
        <v>8</v>
      </c>
    </row>
    <row r="10" spans="1:131" ht="12.75">
      <c r="A10" s="13">
        <v>9</v>
      </c>
      <c r="B10" s="14">
        <v>13</v>
      </c>
      <c r="H10" s="1"/>
      <c r="AA10">
        <v>1</v>
      </c>
      <c r="AB10">
        <f t="shared" si="0"/>
        <v>9</v>
      </c>
      <c r="AC10">
        <f t="shared" si="1"/>
        <v>81</v>
      </c>
      <c r="AD10">
        <f t="shared" si="2"/>
        <v>729</v>
      </c>
      <c r="AE10">
        <f t="shared" si="3"/>
        <v>6561</v>
      </c>
      <c r="AF10">
        <f t="shared" si="4"/>
        <v>59049</v>
      </c>
      <c r="AG10">
        <f t="shared" si="5"/>
        <v>531441</v>
      </c>
      <c r="AH10">
        <f t="shared" si="6"/>
        <v>4782969</v>
      </c>
      <c r="AI10">
        <f t="shared" si="7"/>
        <v>43046721</v>
      </c>
      <c r="BA10" s="27">
        <f>IF(C2&gt;2,SUM(AD1:AD50),0)</f>
        <v>0</v>
      </c>
      <c r="BB10" s="27">
        <f>IF(C2&gt;2,SUM(AE1:AE50),0)</f>
        <v>0</v>
      </c>
      <c r="BC10" s="27">
        <f>IF(C2&gt;2,SUM(AF1:AF50),0)</f>
        <v>0</v>
      </c>
      <c r="BD10" s="27">
        <f>IF(C2&gt;2,SUM(AG1:AG50),1)</f>
        <v>1</v>
      </c>
      <c r="BE10" s="27">
        <f>IF(C2&gt;3,SUM(AH1:AH50),0)</f>
        <v>0</v>
      </c>
      <c r="DB10">
        <f t="shared" si="8"/>
        <v>169</v>
      </c>
      <c r="DC10">
        <f t="shared" si="9"/>
        <v>169.00000000000009</v>
      </c>
      <c r="EA10">
        <f t="shared" si="12"/>
        <v>9</v>
      </c>
    </row>
    <row r="11" spans="1:131" ht="12.75">
      <c r="A11" s="13"/>
      <c r="B11" s="14"/>
      <c r="AA11">
        <v>1</v>
      </c>
      <c r="AB11">
        <f t="shared" si="0"/>
        <v>0</v>
      </c>
      <c r="AC11">
        <f t="shared" si="1"/>
        <v>0</v>
      </c>
      <c r="AD11">
        <f t="shared" si="2"/>
        <v>0</v>
      </c>
      <c r="AE11">
        <f t="shared" si="3"/>
        <v>0</v>
      </c>
      <c r="AF11">
        <f t="shared" si="4"/>
        <v>0</v>
      </c>
      <c r="AG11">
        <f t="shared" si="5"/>
        <v>0</v>
      </c>
      <c r="AH11">
        <f t="shared" si="6"/>
        <v>0</v>
      </c>
      <c r="AI11">
        <f t="shared" si="7"/>
        <v>0</v>
      </c>
      <c r="BA11" s="27">
        <f>IF(C2&gt;3,SUM(AE1:AE50),0)</f>
        <v>0</v>
      </c>
      <c r="BB11" s="27">
        <f>IF(C2&gt;3,SUM(AF1:AF50),0)</f>
        <v>0</v>
      </c>
      <c r="BC11" s="27">
        <f>IF(C2&gt;3,SUM(AG1:AG50),0)</f>
        <v>0</v>
      </c>
      <c r="BD11" s="27">
        <f>IF(C2&gt;3,SUM(AH1:AH50),0)</f>
        <v>0</v>
      </c>
      <c r="BE11" s="27">
        <f>IF(C2&gt;3,SUM(AI1:AI50),1)</f>
        <v>1</v>
      </c>
      <c r="DB11">
        <f t="shared" si="8"/>
        <v>0</v>
      </c>
      <c r="DC11">
        <f t="shared" si="9"/>
        <v>0</v>
      </c>
      <c r="EA11">
        <f t="shared" si="12"/>
        <v>10</v>
      </c>
    </row>
    <row r="12" spans="1:131" ht="12.75">
      <c r="A12" s="13"/>
      <c r="B12" s="14"/>
      <c r="AA12">
        <v>1</v>
      </c>
      <c r="AB12">
        <f t="shared" si="0"/>
        <v>0</v>
      </c>
      <c r="AC12">
        <f t="shared" si="1"/>
        <v>0</v>
      </c>
      <c r="AD12">
        <f t="shared" si="2"/>
        <v>0</v>
      </c>
      <c r="AE12">
        <f t="shared" si="3"/>
        <v>0</v>
      </c>
      <c r="AF12">
        <f t="shared" si="4"/>
        <v>0</v>
      </c>
      <c r="AG12">
        <f t="shared" si="5"/>
        <v>0</v>
      </c>
      <c r="AH12">
        <f t="shared" si="6"/>
        <v>0</v>
      </c>
      <c r="AI12">
        <f t="shared" si="7"/>
        <v>0</v>
      </c>
      <c r="DB12">
        <f t="shared" si="8"/>
        <v>0</v>
      </c>
      <c r="DC12">
        <f t="shared" si="9"/>
        <v>0</v>
      </c>
      <c r="EA12">
        <f t="shared" si="12"/>
        <v>11</v>
      </c>
    </row>
    <row r="13" spans="1:131" ht="13.5" thickBot="1">
      <c r="A13" s="13"/>
      <c r="B13" s="14"/>
      <c r="AA13">
        <v>1</v>
      </c>
      <c r="AB13">
        <f t="shared" si="0"/>
        <v>0</v>
      </c>
      <c r="AC13">
        <f t="shared" si="1"/>
        <v>0</v>
      </c>
      <c r="AD13">
        <f t="shared" si="2"/>
        <v>0</v>
      </c>
      <c r="AE13">
        <f t="shared" si="3"/>
        <v>0</v>
      </c>
      <c r="AF13">
        <f t="shared" si="4"/>
        <v>0</v>
      </c>
      <c r="AG13">
        <f t="shared" si="5"/>
        <v>0</v>
      </c>
      <c r="AH13">
        <f t="shared" si="6"/>
        <v>0</v>
      </c>
      <c r="AI13">
        <f t="shared" si="7"/>
        <v>0</v>
      </c>
      <c r="DB13">
        <f t="shared" si="8"/>
        <v>0</v>
      </c>
      <c r="DC13">
        <f t="shared" si="9"/>
        <v>0</v>
      </c>
      <c r="EA13">
        <f t="shared" si="12"/>
        <v>12</v>
      </c>
    </row>
    <row r="14" spans="1:131" ht="16.5" thickTop="1">
      <c r="A14" s="13"/>
      <c r="B14" s="14"/>
      <c r="AA14">
        <v>1</v>
      </c>
      <c r="AB14">
        <f t="shared" si="0"/>
        <v>0</v>
      </c>
      <c r="AC14">
        <f t="shared" si="1"/>
        <v>0</v>
      </c>
      <c r="AD14">
        <f t="shared" si="2"/>
        <v>0</v>
      </c>
      <c r="AE14">
        <f t="shared" si="3"/>
        <v>0</v>
      </c>
      <c r="AF14">
        <f t="shared" si="4"/>
        <v>0</v>
      </c>
      <c r="AG14">
        <f t="shared" si="5"/>
        <v>0</v>
      </c>
      <c r="AH14">
        <f t="shared" si="6"/>
        <v>0</v>
      </c>
      <c r="AI14">
        <f t="shared" si="7"/>
        <v>0</v>
      </c>
      <c r="BY14" s="7" t="s">
        <v>41</v>
      </c>
      <c r="BZ14" s="6">
        <f>MDETERM(CB14:CF18)</f>
        <v>540</v>
      </c>
      <c r="CB14" s="38">
        <f>BA7</f>
        <v>9</v>
      </c>
      <c r="CC14" s="39">
        <f>CA3</f>
        <v>81</v>
      </c>
      <c r="CD14" s="29">
        <f aca="true" t="shared" si="13" ref="CD14:CF18">BC7</f>
        <v>0</v>
      </c>
      <c r="CE14" s="29">
        <f t="shared" si="13"/>
        <v>0</v>
      </c>
      <c r="CF14" s="30">
        <f t="shared" si="13"/>
        <v>0</v>
      </c>
      <c r="DB14">
        <f t="shared" si="8"/>
        <v>0</v>
      </c>
      <c r="DC14">
        <f t="shared" si="9"/>
        <v>0</v>
      </c>
      <c r="EA14">
        <f t="shared" si="12"/>
        <v>13</v>
      </c>
    </row>
    <row r="15" spans="1:131" ht="12.75">
      <c r="A15" s="13"/>
      <c r="B15" s="14"/>
      <c r="AA15">
        <v>1</v>
      </c>
      <c r="AB15">
        <f t="shared" si="0"/>
        <v>0</v>
      </c>
      <c r="AC15">
        <f t="shared" si="1"/>
        <v>0</v>
      </c>
      <c r="AD15">
        <f t="shared" si="2"/>
        <v>0</v>
      </c>
      <c r="AE15">
        <f t="shared" si="3"/>
        <v>0</v>
      </c>
      <c r="AF15">
        <f t="shared" si="4"/>
        <v>0</v>
      </c>
      <c r="AG15">
        <f t="shared" si="5"/>
        <v>0</v>
      </c>
      <c r="AH15">
        <f t="shared" si="6"/>
        <v>0</v>
      </c>
      <c r="AI15">
        <f t="shared" si="7"/>
        <v>0</v>
      </c>
      <c r="CB15" s="40">
        <f>BA8</f>
        <v>45</v>
      </c>
      <c r="CC15" s="37">
        <f>CA4</f>
        <v>465</v>
      </c>
      <c r="CD15" s="32">
        <f t="shared" si="13"/>
        <v>0</v>
      </c>
      <c r="CE15" s="32">
        <f t="shared" si="13"/>
        <v>0</v>
      </c>
      <c r="CF15" s="33">
        <f t="shared" si="13"/>
        <v>0</v>
      </c>
      <c r="DB15">
        <f t="shared" si="8"/>
        <v>0</v>
      </c>
      <c r="DC15">
        <f t="shared" si="9"/>
        <v>0</v>
      </c>
      <c r="EA15">
        <f t="shared" si="12"/>
        <v>14</v>
      </c>
    </row>
    <row r="16" spans="1:131" ht="15.75">
      <c r="A16" s="13"/>
      <c r="B16" s="14"/>
      <c r="AA16">
        <v>1</v>
      </c>
      <c r="AB16">
        <f t="shared" si="0"/>
        <v>0</v>
      </c>
      <c r="AC16">
        <f t="shared" si="1"/>
        <v>0</v>
      </c>
      <c r="AD16">
        <f t="shared" si="2"/>
        <v>0</v>
      </c>
      <c r="AE16">
        <f t="shared" si="3"/>
        <v>0</v>
      </c>
      <c r="AF16">
        <f t="shared" si="4"/>
        <v>0</v>
      </c>
      <c r="AG16">
        <f t="shared" si="5"/>
        <v>0</v>
      </c>
      <c r="AH16">
        <f t="shared" si="6"/>
        <v>0</v>
      </c>
      <c r="AI16">
        <f t="shared" si="7"/>
        <v>0</v>
      </c>
      <c r="BZ16" s="5">
        <f>BZ14/CG1</f>
        <v>1</v>
      </c>
      <c r="CB16" s="40">
        <f>BA9</f>
        <v>0</v>
      </c>
      <c r="CC16" s="37">
        <f>CA5</f>
        <v>0</v>
      </c>
      <c r="CD16" s="32">
        <f t="shared" si="13"/>
        <v>1</v>
      </c>
      <c r="CE16" s="32">
        <f t="shared" si="13"/>
        <v>0</v>
      </c>
      <c r="CF16" s="33">
        <f t="shared" si="13"/>
        <v>0</v>
      </c>
      <c r="DB16">
        <f t="shared" si="8"/>
        <v>0</v>
      </c>
      <c r="DC16">
        <f t="shared" si="9"/>
        <v>0</v>
      </c>
      <c r="EA16">
        <f t="shared" si="12"/>
        <v>15</v>
      </c>
    </row>
    <row r="17" spans="1:131" ht="12.75">
      <c r="A17" s="13"/>
      <c r="B17" s="14"/>
      <c r="AA17">
        <v>1</v>
      </c>
      <c r="AB17">
        <f t="shared" si="0"/>
        <v>0</v>
      </c>
      <c r="AC17">
        <f t="shared" si="1"/>
        <v>0</v>
      </c>
      <c r="AD17">
        <f t="shared" si="2"/>
        <v>0</v>
      </c>
      <c r="AE17">
        <f t="shared" si="3"/>
        <v>0</v>
      </c>
      <c r="AF17">
        <f t="shared" si="4"/>
        <v>0</v>
      </c>
      <c r="AG17">
        <f t="shared" si="5"/>
        <v>0</v>
      </c>
      <c r="AH17">
        <f t="shared" si="6"/>
        <v>0</v>
      </c>
      <c r="AI17">
        <f t="shared" si="7"/>
        <v>0</v>
      </c>
      <c r="CB17" s="40">
        <f>BA10</f>
        <v>0</v>
      </c>
      <c r="CC17" s="37">
        <f>CA6</f>
        <v>0</v>
      </c>
      <c r="CD17" s="32">
        <f t="shared" si="13"/>
        <v>0</v>
      </c>
      <c r="CE17" s="32">
        <f t="shared" si="13"/>
        <v>1</v>
      </c>
      <c r="CF17" s="33">
        <f t="shared" si="13"/>
        <v>0</v>
      </c>
      <c r="DB17">
        <f t="shared" si="8"/>
        <v>0</v>
      </c>
      <c r="DC17">
        <f t="shared" si="9"/>
        <v>0</v>
      </c>
      <c r="EA17">
        <f t="shared" si="12"/>
        <v>16</v>
      </c>
    </row>
    <row r="18" spans="1:131" ht="13.5" thickBot="1">
      <c r="A18" s="13"/>
      <c r="B18" s="14"/>
      <c r="AA18">
        <v>1</v>
      </c>
      <c r="AB18">
        <f t="shared" si="0"/>
        <v>0</v>
      </c>
      <c r="AC18">
        <f t="shared" si="1"/>
        <v>0</v>
      </c>
      <c r="AD18">
        <f t="shared" si="2"/>
        <v>0</v>
      </c>
      <c r="AE18">
        <f t="shared" si="3"/>
        <v>0</v>
      </c>
      <c r="AF18">
        <f t="shared" si="4"/>
        <v>0</v>
      </c>
      <c r="AG18">
        <f t="shared" si="5"/>
        <v>0</v>
      </c>
      <c r="AH18">
        <f t="shared" si="6"/>
        <v>0</v>
      </c>
      <c r="AI18">
        <f t="shared" si="7"/>
        <v>0</v>
      </c>
      <c r="CB18" s="41">
        <f>BA11</f>
        <v>0</v>
      </c>
      <c r="CC18" s="42">
        <f>CA7</f>
        <v>0</v>
      </c>
      <c r="CD18" s="35">
        <f t="shared" si="13"/>
        <v>0</v>
      </c>
      <c r="CE18" s="35">
        <f t="shared" si="13"/>
        <v>0</v>
      </c>
      <c r="CF18" s="36">
        <f t="shared" si="13"/>
        <v>1</v>
      </c>
      <c r="DB18">
        <f t="shared" si="8"/>
        <v>0</v>
      </c>
      <c r="DC18">
        <f t="shared" si="9"/>
        <v>0</v>
      </c>
      <c r="EA18">
        <f t="shared" si="12"/>
        <v>17</v>
      </c>
    </row>
    <row r="19" spans="1:131" ht="13.5" thickTop="1">
      <c r="A19" s="13"/>
      <c r="B19" s="14"/>
      <c r="H19" s="23" t="s">
        <v>38</v>
      </c>
      <c r="I19" s="23"/>
      <c r="J19" s="23"/>
      <c r="AA19">
        <v>1</v>
      </c>
      <c r="AB19">
        <f t="shared" si="0"/>
        <v>0</v>
      </c>
      <c r="AC19">
        <f t="shared" si="1"/>
        <v>0</v>
      </c>
      <c r="AD19">
        <f t="shared" si="2"/>
        <v>0</v>
      </c>
      <c r="AE19">
        <f t="shared" si="3"/>
        <v>0</v>
      </c>
      <c r="AF19">
        <f t="shared" si="4"/>
        <v>0</v>
      </c>
      <c r="AG19">
        <f t="shared" si="5"/>
        <v>0</v>
      </c>
      <c r="AH19">
        <f t="shared" si="6"/>
        <v>0</v>
      </c>
      <c r="AI19">
        <f t="shared" si="7"/>
        <v>0</v>
      </c>
      <c r="DB19">
        <f t="shared" si="8"/>
        <v>0</v>
      </c>
      <c r="DC19">
        <f t="shared" si="9"/>
        <v>0</v>
      </c>
      <c r="EA19">
        <f t="shared" si="12"/>
        <v>18</v>
      </c>
    </row>
    <row r="20" spans="1:131" ht="12.75">
      <c r="A20" s="13"/>
      <c r="B20" s="14"/>
      <c r="AA20">
        <v>1</v>
      </c>
      <c r="AB20">
        <f t="shared" si="0"/>
        <v>0</v>
      </c>
      <c r="AC20">
        <f t="shared" si="1"/>
        <v>0</v>
      </c>
      <c r="AD20">
        <f t="shared" si="2"/>
        <v>0</v>
      </c>
      <c r="AE20">
        <f t="shared" si="3"/>
        <v>0</v>
      </c>
      <c r="AF20">
        <f t="shared" si="4"/>
        <v>0</v>
      </c>
      <c r="AG20">
        <f t="shared" si="5"/>
        <v>0</v>
      </c>
      <c r="AH20">
        <f t="shared" si="6"/>
        <v>0</v>
      </c>
      <c r="AI20">
        <f t="shared" si="7"/>
        <v>0</v>
      </c>
      <c r="DB20">
        <f t="shared" si="8"/>
        <v>0</v>
      </c>
      <c r="DC20">
        <f t="shared" si="9"/>
        <v>0</v>
      </c>
      <c r="EA20">
        <f t="shared" si="12"/>
        <v>19</v>
      </c>
    </row>
    <row r="21" spans="1:131" ht="12.75">
      <c r="A21" s="13"/>
      <c r="B21" s="14"/>
      <c r="AA21">
        <v>1</v>
      </c>
      <c r="AB21">
        <f t="shared" si="0"/>
        <v>0</v>
      </c>
      <c r="AC21">
        <f t="shared" si="1"/>
        <v>0</v>
      </c>
      <c r="AD21">
        <f t="shared" si="2"/>
        <v>0</v>
      </c>
      <c r="AE21">
        <f t="shared" si="3"/>
        <v>0</v>
      </c>
      <c r="AF21">
        <f t="shared" si="4"/>
        <v>0</v>
      </c>
      <c r="AG21">
        <f t="shared" si="5"/>
        <v>0</v>
      </c>
      <c r="AH21">
        <f t="shared" si="6"/>
        <v>0</v>
      </c>
      <c r="AI21">
        <f t="shared" si="7"/>
        <v>0</v>
      </c>
      <c r="DB21">
        <f t="shared" si="8"/>
        <v>0</v>
      </c>
      <c r="DC21">
        <f t="shared" si="9"/>
        <v>0</v>
      </c>
      <c r="EA21">
        <f t="shared" si="12"/>
        <v>20</v>
      </c>
    </row>
    <row r="22" spans="1:131" ht="12.75">
      <c r="A22" s="13"/>
      <c r="B22" s="14"/>
      <c r="AA22">
        <v>1</v>
      </c>
      <c r="AB22">
        <f t="shared" si="0"/>
        <v>0</v>
      </c>
      <c r="AC22">
        <f t="shared" si="1"/>
        <v>0</v>
      </c>
      <c r="AD22">
        <f t="shared" si="2"/>
        <v>0</v>
      </c>
      <c r="AE22">
        <f t="shared" si="3"/>
        <v>0</v>
      </c>
      <c r="AF22">
        <f t="shared" si="4"/>
        <v>0</v>
      </c>
      <c r="AG22">
        <f t="shared" si="5"/>
        <v>0</v>
      </c>
      <c r="AH22">
        <f t="shared" si="6"/>
        <v>0</v>
      </c>
      <c r="AI22">
        <f t="shared" si="7"/>
        <v>0</v>
      </c>
      <c r="DB22">
        <f t="shared" si="8"/>
        <v>0</v>
      </c>
      <c r="DC22">
        <f t="shared" si="9"/>
        <v>0</v>
      </c>
      <c r="EA22">
        <f t="shared" si="12"/>
        <v>21</v>
      </c>
    </row>
    <row r="23" spans="1:131" ht="12.75">
      <c r="A23" s="13"/>
      <c r="B23" s="14"/>
      <c r="AA23">
        <v>1</v>
      </c>
      <c r="AB23">
        <f t="shared" si="0"/>
        <v>0</v>
      </c>
      <c r="AC23">
        <f t="shared" si="1"/>
        <v>0</v>
      </c>
      <c r="AD23">
        <f t="shared" si="2"/>
        <v>0</v>
      </c>
      <c r="AE23">
        <f t="shared" si="3"/>
        <v>0</v>
      </c>
      <c r="AF23">
        <f t="shared" si="4"/>
        <v>0</v>
      </c>
      <c r="AG23">
        <f t="shared" si="5"/>
        <v>0</v>
      </c>
      <c r="AH23">
        <f t="shared" si="6"/>
        <v>0</v>
      </c>
      <c r="AI23">
        <f t="shared" si="7"/>
        <v>0</v>
      </c>
      <c r="DB23">
        <f t="shared" si="8"/>
        <v>0</v>
      </c>
      <c r="DC23">
        <f t="shared" si="9"/>
        <v>0</v>
      </c>
      <c r="EA23">
        <f t="shared" si="12"/>
        <v>22</v>
      </c>
    </row>
    <row r="24" spans="1:131" ht="12.75">
      <c r="A24" s="13"/>
      <c r="B24" s="14"/>
      <c r="AA24">
        <v>1</v>
      </c>
      <c r="AB24">
        <f t="shared" si="0"/>
        <v>0</v>
      </c>
      <c r="AC24">
        <f t="shared" si="1"/>
        <v>0</v>
      </c>
      <c r="AD24">
        <f t="shared" si="2"/>
        <v>0</v>
      </c>
      <c r="AE24">
        <f t="shared" si="3"/>
        <v>0</v>
      </c>
      <c r="AF24">
        <f t="shared" si="4"/>
        <v>0</v>
      </c>
      <c r="AG24">
        <f t="shared" si="5"/>
        <v>0</v>
      </c>
      <c r="AH24">
        <f t="shared" si="6"/>
        <v>0</v>
      </c>
      <c r="AI24">
        <f t="shared" si="7"/>
        <v>0</v>
      </c>
      <c r="DB24">
        <f t="shared" si="8"/>
        <v>0</v>
      </c>
      <c r="DC24">
        <f t="shared" si="9"/>
        <v>0</v>
      </c>
      <c r="EA24">
        <f t="shared" si="12"/>
        <v>23</v>
      </c>
    </row>
    <row r="25" spans="1:131" ht="13.5" thickBot="1">
      <c r="A25" s="13"/>
      <c r="B25" s="14"/>
      <c r="AA25">
        <v>1</v>
      </c>
      <c r="AB25">
        <f t="shared" si="0"/>
        <v>0</v>
      </c>
      <c r="AC25">
        <f t="shared" si="1"/>
        <v>0</v>
      </c>
      <c r="AD25">
        <f t="shared" si="2"/>
        <v>0</v>
      </c>
      <c r="AE25">
        <f t="shared" si="3"/>
        <v>0</v>
      </c>
      <c r="AF25">
        <f t="shared" si="4"/>
        <v>0</v>
      </c>
      <c r="AG25">
        <f t="shared" si="5"/>
        <v>0</v>
      </c>
      <c r="AH25">
        <f t="shared" si="6"/>
        <v>0</v>
      </c>
      <c r="AI25">
        <f t="shared" si="7"/>
        <v>0</v>
      </c>
      <c r="DB25">
        <f t="shared" si="8"/>
        <v>0</v>
      </c>
      <c r="DC25">
        <f t="shared" si="9"/>
        <v>0</v>
      </c>
      <c r="EA25">
        <f t="shared" si="12"/>
        <v>24</v>
      </c>
    </row>
    <row r="26" spans="1:131" ht="16.5" thickTop="1">
      <c r="A26" s="13"/>
      <c r="B26" s="14"/>
      <c r="AA26">
        <v>1</v>
      </c>
      <c r="AB26">
        <f t="shared" si="0"/>
        <v>0</v>
      </c>
      <c r="AC26">
        <f t="shared" si="1"/>
        <v>0</v>
      </c>
      <c r="AD26">
        <f t="shared" si="2"/>
        <v>0</v>
      </c>
      <c r="AE26">
        <f t="shared" si="3"/>
        <v>0</v>
      </c>
      <c r="AF26">
        <f t="shared" si="4"/>
        <v>0</v>
      </c>
      <c r="AG26">
        <f t="shared" si="5"/>
        <v>0</v>
      </c>
      <c r="AH26">
        <f t="shared" si="6"/>
        <v>0</v>
      </c>
      <c r="AI26">
        <f t="shared" si="7"/>
        <v>0</v>
      </c>
      <c r="BY26" s="7" t="s">
        <v>42</v>
      </c>
      <c r="BZ26" s="3">
        <f>MDETERM(CB26:CF30)</f>
        <v>0</v>
      </c>
      <c r="CB26" s="38">
        <f aca="true" t="shared" si="14" ref="CB26:CC30">BA7</f>
        <v>9</v>
      </c>
      <c r="CC26" s="29">
        <f t="shared" si="14"/>
        <v>45</v>
      </c>
      <c r="CD26" s="39">
        <f>CA3</f>
        <v>81</v>
      </c>
      <c r="CE26" s="29">
        <f aca="true" t="shared" si="15" ref="CE26:CF30">BD7</f>
        <v>0</v>
      </c>
      <c r="CF26" s="30">
        <f t="shared" si="15"/>
        <v>0</v>
      </c>
      <c r="DB26">
        <f t="shared" si="8"/>
        <v>0</v>
      </c>
      <c r="DC26">
        <f t="shared" si="9"/>
        <v>0</v>
      </c>
      <c r="EA26">
        <f t="shared" si="12"/>
        <v>25</v>
      </c>
    </row>
    <row r="27" spans="1:131" ht="12.75">
      <c r="A27" s="13"/>
      <c r="B27" s="14"/>
      <c r="AA27">
        <v>1</v>
      </c>
      <c r="AB27">
        <f t="shared" si="0"/>
        <v>0</v>
      </c>
      <c r="AC27">
        <f t="shared" si="1"/>
        <v>0</v>
      </c>
      <c r="AD27">
        <f t="shared" si="2"/>
        <v>0</v>
      </c>
      <c r="AE27">
        <f t="shared" si="3"/>
        <v>0</v>
      </c>
      <c r="AF27">
        <f t="shared" si="4"/>
        <v>0</v>
      </c>
      <c r="AG27">
        <f t="shared" si="5"/>
        <v>0</v>
      </c>
      <c r="AH27">
        <f t="shared" si="6"/>
        <v>0</v>
      </c>
      <c r="AI27">
        <f t="shared" si="7"/>
        <v>0</v>
      </c>
      <c r="CB27" s="40">
        <f t="shared" si="14"/>
        <v>45</v>
      </c>
      <c r="CC27" s="32">
        <f t="shared" si="14"/>
        <v>285</v>
      </c>
      <c r="CD27" s="37">
        <f>CA4</f>
        <v>465</v>
      </c>
      <c r="CE27" s="32">
        <f t="shared" si="15"/>
        <v>0</v>
      </c>
      <c r="CF27" s="33">
        <f t="shared" si="15"/>
        <v>0</v>
      </c>
      <c r="DB27">
        <f t="shared" si="8"/>
        <v>0</v>
      </c>
      <c r="DC27">
        <f t="shared" si="9"/>
        <v>0</v>
      </c>
      <c r="EA27">
        <f t="shared" si="12"/>
        <v>26</v>
      </c>
    </row>
    <row r="28" spans="1:131" ht="15.75">
      <c r="A28" s="13"/>
      <c r="B28" s="14"/>
      <c r="AA28">
        <v>1</v>
      </c>
      <c r="AB28">
        <f t="shared" si="0"/>
        <v>0</v>
      </c>
      <c r="AC28">
        <f t="shared" si="1"/>
        <v>0</v>
      </c>
      <c r="AD28">
        <f t="shared" si="2"/>
        <v>0</v>
      </c>
      <c r="AE28">
        <f t="shared" si="3"/>
        <v>0</v>
      </c>
      <c r="AF28">
        <f t="shared" si="4"/>
        <v>0</v>
      </c>
      <c r="AG28">
        <f t="shared" si="5"/>
        <v>0</v>
      </c>
      <c r="AH28">
        <f t="shared" si="6"/>
        <v>0</v>
      </c>
      <c r="AI28">
        <f t="shared" si="7"/>
        <v>0</v>
      </c>
      <c r="BZ28" s="5">
        <f>BZ26/CG1</f>
        <v>0</v>
      </c>
      <c r="CB28" s="40">
        <f t="shared" si="14"/>
        <v>0</v>
      </c>
      <c r="CC28" s="32">
        <f t="shared" si="14"/>
        <v>0</v>
      </c>
      <c r="CD28" s="37">
        <f>CA5</f>
        <v>0</v>
      </c>
      <c r="CE28" s="32">
        <f t="shared" si="15"/>
        <v>0</v>
      </c>
      <c r="CF28" s="33">
        <f t="shared" si="15"/>
        <v>0</v>
      </c>
      <c r="DB28">
        <f t="shared" si="8"/>
        <v>0</v>
      </c>
      <c r="DC28">
        <f t="shared" si="9"/>
        <v>0</v>
      </c>
      <c r="EA28">
        <f t="shared" si="12"/>
        <v>27</v>
      </c>
    </row>
    <row r="29" spans="1:131" ht="12.75">
      <c r="A29" s="13"/>
      <c r="B29" s="14"/>
      <c r="AA29">
        <v>1</v>
      </c>
      <c r="AB29">
        <f t="shared" si="0"/>
        <v>0</v>
      </c>
      <c r="AC29">
        <f t="shared" si="1"/>
        <v>0</v>
      </c>
      <c r="AD29">
        <f t="shared" si="2"/>
        <v>0</v>
      </c>
      <c r="AE29">
        <f t="shared" si="3"/>
        <v>0</v>
      </c>
      <c r="AF29">
        <f t="shared" si="4"/>
        <v>0</v>
      </c>
      <c r="AG29">
        <f t="shared" si="5"/>
        <v>0</v>
      </c>
      <c r="AH29">
        <f t="shared" si="6"/>
        <v>0</v>
      </c>
      <c r="AI29">
        <f t="shared" si="7"/>
        <v>0</v>
      </c>
      <c r="CB29" s="40">
        <f t="shared" si="14"/>
        <v>0</v>
      </c>
      <c r="CC29" s="32">
        <f t="shared" si="14"/>
        <v>0</v>
      </c>
      <c r="CD29" s="37">
        <f>CA6</f>
        <v>0</v>
      </c>
      <c r="CE29" s="32">
        <f t="shared" si="15"/>
        <v>1</v>
      </c>
      <c r="CF29" s="33">
        <f t="shared" si="15"/>
        <v>0</v>
      </c>
      <c r="DB29">
        <f t="shared" si="8"/>
        <v>0</v>
      </c>
      <c r="DC29">
        <f t="shared" si="9"/>
        <v>0</v>
      </c>
      <c r="EA29">
        <f t="shared" si="12"/>
        <v>28</v>
      </c>
    </row>
    <row r="30" spans="1:131" ht="13.5" thickBot="1">
      <c r="A30" s="13"/>
      <c r="B30" s="14"/>
      <c r="AA30">
        <v>1</v>
      </c>
      <c r="AB30">
        <f t="shared" si="0"/>
        <v>0</v>
      </c>
      <c r="AC30">
        <f t="shared" si="1"/>
        <v>0</v>
      </c>
      <c r="AD30">
        <f t="shared" si="2"/>
        <v>0</v>
      </c>
      <c r="AE30">
        <f t="shared" si="3"/>
        <v>0</v>
      </c>
      <c r="AF30">
        <f t="shared" si="4"/>
        <v>0</v>
      </c>
      <c r="AG30">
        <f t="shared" si="5"/>
        <v>0</v>
      </c>
      <c r="AH30">
        <f t="shared" si="6"/>
        <v>0</v>
      </c>
      <c r="AI30">
        <f t="shared" si="7"/>
        <v>0</v>
      </c>
      <c r="CB30" s="41">
        <f t="shared" si="14"/>
        <v>0</v>
      </c>
      <c r="CC30" s="35">
        <f t="shared" si="14"/>
        <v>0</v>
      </c>
      <c r="CD30" s="42">
        <f>CA7</f>
        <v>0</v>
      </c>
      <c r="CE30" s="35">
        <f t="shared" si="15"/>
        <v>0</v>
      </c>
      <c r="CF30" s="36">
        <f t="shared" si="15"/>
        <v>1</v>
      </c>
      <c r="DB30">
        <f t="shared" si="8"/>
        <v>0</v>
      </c>
      <c r="DC30">
        <f t="shared" si="9"/>
        <v>0</v>
      </c>
      <c r="EA30">
        <f t="shared" si="12"/>
        <v>29</v>
      </c>
    </row>
    <row r="31" spans="1:131" ht="13.5" thickTop="1">
      <c r="A31" s="13"/>
      <c r="B31" s="14"/>
      <c r="AA31">
        <v>1</v>
      </c>
      <c r="AB31">
        <f t="shared" si="0"/>
        <v>0</v>
      </c>
      <c r="AC31">
        <f t="shared" si="1"/>
        <v>0</v>
      </c>
      <c r="AD31">
        <f t="shared" si="2"/>
        <v>0</v>
      </c>
      <c r="AE31">
        <f t="shared" si="3"/>
        <v>0</v>
      </c>
      <c r="AF31">
        <f t="shared" si="4"/>
        <v>0</v>
      </c>
      <c r="AG31">
        <f t="shared" si="5"/>
        <v>0</v>
      </c>
      <c r="AH31">
        <f t="shared" si="6"/>
        <v>0</v>
      </c>
      <c r="AI31">
        <f t="shared" si="7"/>
        <v>0</v>
      </c>
      <c r="DB31">
        <f t="shared" si="8"/>
        <v>0</v>
      </c>
      <c r="DC31">
        <f t="shared" si="9"/>
        <v>0</v>
      </c>
      <c r="EA31">
        <f t="shared" si="12"/>
        <v>30</v>
      </c>
    </row>
    <row r="32" spans="1:131" ht="12.75">
      <c r="A32" s="13"/>
      <c r="B32" s="14"/>
      <c r="AA32">
        <v>1</v>
      </c>
      <c r="AB32">
        <f t="shared" si="0"/>
        <v>0</v>
      </c>
      <c r="AC32">
        <f t="shared" si="1"/>
        <v>0</v>
      </c>
      <c r="AD32">
        <f t="shared" si="2"/>
        <v>0</v>
      </c>
      <c r="AE32">
        <f t="shared" si="3"/>
        <v>0</v>
      </c>
      <c r="AF32">
        <f t="shared" si="4"/>
        <v>0</v>
      </c>
      <c r="AG32">
        <f t="shared" si="5"/>
        <v>0</v>
      </c>
      <c r="AH32">
        <f t="shared" si="6"/>
        <v>0</v>
      </c>
      <c r="AI32">
        <f t="shared" si="7"/>
        <v>0</v>
      </c>
      <c r="DB32">
        <f t="shared" si="8"/>
        <v>0</v>
      </c>
      <c r="DC32">
        <f t="shared" si="9"/>
        <v>0</v>
      </c>
      <c r="EA32">
        <f t="shared" si="12"/>
        <v>31</v>
      </c>
    </row>
    <row r="33" spans="1:131" ht="12.75">
      <c r="A33" s="13"/>
      <c r="B33" s="14"/>
      <c r="AA33">
        <v>1</v>
      </c>
      <c r="AB33">
        <f t="shared" si="0"/>
        <v>0</v>
      </c>
      <c r="AC33">
        <f t="shared" si="1"/>
        <v>0</v>
      </c>
      <c r="AD33">
        <f t="shared" si="2"/>
        <v>0</v>
      </c>
      <c r="AE33">
        <f t="shared" si="3"/>
        <v>0</v>
      </c>
      <c r="AF33">
        <f t="shared" si="4"/>
        <v>0</v>
      </c>
      <c r="AG33">
        <f t="shared" si="5"/>
        <v>0</v>
      </c>
      <c r="AH33">
        <f t="shared" si="6"/>
        <v>0</v>
      </c>
      <c r="AI33">
        <f t="shared" si="7"/>
        <v>0</v>
      </c>
      <c r="DB33">
        <f t="shared" si="8"/>
        <v>0</v>
      </c>
      <c r="DC33">
        <f t="shared" si="9"/>
        <v>0</v>
      </c>
      <c r="EA33">
        <f t="shared" si="12"/>
        <v>32</v>
      </c>
    </row>
    <row r="34" spans="1:131" ht="12.75">
      <c r="A34" s="13"/>
      <c r="B34" s="14"/>
      <c r="AA34">
        <v>1</v>
      </c>
      <c r="AB34">
        <f t="shared" si="0"/>
        <v>0</v>
      </c>
      <c r="AC34">
        <f t="shared" si="1"/>
        <v>0</v>
      </c>
      <c r="AD34">
        <f t="shared" si="2"/>
        <v>0</v>
      </c>
      <c r="AE34">
        <f t="shared" si="3"/>
        <v>0</v>
      </c>
      <c r="AF34">
        <f t="shared" si="4"/>
        <v>0</v>
      </c>
      <c r="AG34">
        <f t="shared" si="5"/>
        <v>0</v>
      </c>
      <c r="AH34">
        <f t="shared" si="6"/>
        <v>0</v>
      </c>
      <c r="AI34">
        <f t="shared" si="7"/>
        <v>0</v>
      </c>
      <c r="DB34">
        <f t="shared" si="8"/>
        <v>0</v>
      </c>
      <c r="DC34">
        <f t="shared" si="9"/>
        <v>0</v>
      </c>
      <c r="EA34">
        <f t="shared" si="12"/>
        <v>33</v>
      </c>
    </row>
    <row r="35" spans="1:131" ht="12.75">
      <c r="A35" s="13"/>
      <c r="B35" s="14"/>
      <c r="AA35">
        <v>1</v>
      </c>
      <c r="AB35">
        <f t="shared" si="0"/>
        <v>0</v>
      </c>
      <c r="AC35">
        <f t="shared" si="1"/>
        <v>0</v>
      </c>
      <c r="AD35">
        <f t="shared" si="2"/>
        <v>0</v>
      </c>
      <c r="AE35">
        <f t="shared" si="3"/>
        <v>0</v>
      </c>
      <c r="AF35">
        <f t="shared" si="4"/>
        <v>0</v>
      </c>
      <c r="AG35">
        <f t="shared" si="5"/>
        <v>0</v>
      </c>
      <c r="AH35">
        <f t="shared" si="6"/>
        <v>0</v>
      </c>
      <c r="AI35">
        <f t="shared" si="7"/>
        <v>0</v>
      </c>
      <c r="DB35">
        <f t="shared" si="8"/>
        <v>0</v>
      </c>
      <c r="DC35">
        <f t="shared" si="9"/>
        <v>0</v>
      </c>
      <c r="EA35">
        <f t="shared" si="12"/>
        <v>34</v>
      </c>
    </row>
    <row r="36" spans="1:131" ht="12.75">
      <c r="A36" s="13"/>
      <c r="B36" s="14"/>
      <c r="AA36">
        <v>1</v>
      </c>
      <c r="AB36">
        <f t="shared" si="0"/>
        <v>0</v>
      </c>
      <c r="AC36">
        <f t="shared" si="1"/>
        <v>0</v>
      </c>
      <c r="AD36">
        <f t="shared" si="2"/>
        <v>0</v>
      </c>
      <c r="AE36">
        <f t="shared" si="3"/>
        <v>0</v>
      </c>
      <c r="AF36">
        <f t="shared" si="4"/>
        <v>0</v>
      </c>
      <c r="AG36">
        <f t="shared" si="5"/>
        <v>0</v>
      </c>
      <c r="AH36">
        <f t="shared" si="6"/>
        <v>0</v>
      </c>
      <c r="AI36">
        <f t="shared" si="7"/>
        <v>0</v>
      </c>
      <c r="DB36">
        <f t="shared" si="8"/>
        <v>0</v>
      </c>
      <c r="DC36">
        <f t="shared" si="9"/>
        <v>0</v>
      </c>
      <c r="EA36">
        <f t="shared" si="12"/>
        <v>35</v>
      </c>
    </row>
    <row r="37" spans="1:131" ht="13.5" thickBot="1">
      <c r="A37" s="13"/>
      <c r="B37" s="14"/>
      <c r="AA37">
        <v>1</v>
      </c>
      <c r="AB37">
        <f t="shared" si="0"/>
        <v>0</v>
      </c>
      <c r="AC37">
        <f t="shared" si="1"/>
        <v>0</v>
      </c>
      <c r="AD37">
        <f t="shared" si="2"/>
        <v>0</v>
      </c>
      <c r="AE37">
        <f t="shared" si="3"/>
        <v>0</v>
      </c>
      <c r="AF37">
        <f t="shared" si="4"/>
        <v>0</v>
      </c>
      <c r="AG37">
        <f t="shared" si="5"/>
        <v>0</v>
      </c>
      <c r="AH37">
        <f t="shared" si="6"/>
        <v>0</v>
      </c>
      <c r="AI37">
        <f t="shared" si="7"/>
        <v>0</v>
      </c>
      <c r="DB37">
        <f t="shared" si="8"/>
        <v>0</v>
      </c>
      <c r="DC37">
        <f t="shared" si="9"/>
        <v>0</v>
      </c>
      <c r="EA37">
        <f t="shared" si="12"/>
        <v>36</v>
      </c>
    </row>
    <row r="38" spans="1:131" ht="16.5" thickTop="1">
      <c r="A38" s="13"/>
      <c r="B38" s="14"/>
      <c r="AA38">
        <v>1</v>
      </c>
      <c r="AB38">
        <f t="shared" si="0"/>
        <v>0</v>
      </c>
      <c r="AC38">
        <f t="shared" si="1"/>
        <v>0</v>
      </c>
      <c r="AD38">
        <f t="shared" si="2"/>
        <v>0</v>
      </c>
      <c r="AE38">
        <f t="shared" si="3"/>
        <v>0</v>
      </c>
      <c r="AF38">
        <f t="shared" si="4"/>
        <v>0</v>
      </c>
      <c r="AG38">
        <f t="shared" si="5"/>
        <v>0</v>
      </c>
      <c r="AH38">
        <f t="shared" si="6"/>
        <v>0</v>
      </c>
      <c r="AI38">
        <f t="shared" si="7"/>
        <v>0</v>
      </c>
      <c r="BY38" s="7" t="s">
        <v>43</v>
      </c>
      <c r="BZ38" s="3">
        <f>MDETERM(CB38:CF42)</f>
        <v>0</v>
      </c>
      <c r="CB38" s="38">
        <f aca="true" t="shared" si="16" ref="CB38:CD42">BA7</f>
        <v>9</v>
      </c>
      <c r="CC38" s="29">
        <f t="shared" si="16"/>
        <v>45</v>
      </c>
      <c r="CD38" s="29">
        <f t="shared" si="16"/>
        <v>0</v>
      </c>
      <c r="CE38" s="39">
        <f>CA3</f>
        <v>81</v>
      </c>
      <c r="CF38" s="30">
        <f>BE7</f>
        <v>0</v>
      </c>
      <c r="DB38">
        <f t="shared" si="8"/>
        <v>0</v>
      </c>
      <c r="DC38">
        <f t="shared" si="9"/>
        <v>0</v>
      </c>
      <c r="EA38">
        <f t="shared" si="12"/>
        <v>37</v>
      </c>
    </row>
    <row r="39" spans="1:131" ht="12.75">
      <c r="A39" s="13"/>
      <c r="B39" s="14"/>
      <c r="AA39">
        <v>1</v>
      </c>
      <c r="AB39">
        <f t="shared" si="0"/>
        <v>0</v>
      </c>
      <c r="AC39">
        <f t="shared" si="1"/>
        <v>0</v>
      </c>
      <c r="AD39">
        <f t="shared" si="2"/>
        <v>0</v>
      </c>
      <c r="AE39">
        <f t="shared" si="3"/>
        <v>0</v>
      </c>
      <c r="AF39">
        <f t="shared" si="4"/>
        <v>0</v>
      </c>
      <c r="AG39">
        <f t="shared" si="5"/>
        <v>0</v>
      </c>
      <c r="AH39">
        <f t="shared" si="6"/>
        <v>0</v>
      </c>
      <c r="AI39">
        <f t="shared" si="7"/>
        <v>0</v>
      </c>
      <c r="CB39" s="40">
        <f t="shared" si="16"/>
        <v>45</v>
      </c>
      <c r="CC39" s="32">
        <f t="shared" si="16"/>
        <v>285</v>
      </c>
      <c r="CD39" s="32">
        <f t="shared" si="16"/>
        <v>0</v>
      </c>
      <c r="CE39" s="37">
        <f>CA4</f>
        <v>465</v>
      </c>
      <c r="CF39" s="33">
        <f>BE8</f>
        <v>0</v>
      </c>
      <c r="DB39">
        <f t="shared" si="8"/>
        <v>0</v>
      </c>
      <c r="DC39">
        <f t="shared" si="9"/>
        <v>0</v>
      </c>
      <c r="EA39">
        <f t="shared" si="12"/>
        <v>38</v>
      </c>
    </row>
    <row r="40" spans="1:131" ht="15.75">
      <c r="A40" s="13"/>
      <c r="B40" s="14"/>
      <c r="AA40">
        <v>1</v>
      </c>
      <c r="AB40">
        <f t="shared" si="0"/>
        <v>0</v>
      </c>
      <c r="AC40">
        <f t="shared" si="1"/>
        <v>0</v>
      </c>
      <c r="AD40">
        <f t="shared" si="2"/>
        <v>0</v>
      </c>
      <c r="AE40">
        <f t="shared" si="3"/>
        <v>0</v>
      </c>
      <c r="AF40">
        <f t="shared" si="4"/>
        <v>0</v>
      </c>
      <c r="AG40">
        <f t="shared" si="5"/>
        <v>0</v>
      </c>
      <c r="AH40">
        <f t="shared" si="6"/>
        <v>0</v>
      </c>
      <c r="AI40">
        <f t="shared" si="7"/>
        <v>0</v>
      </c>
      <c r="BZ40" s="5">
        <f>BZ38/CG1</f>
        <v>0</v>
      </c>
      <c r="CB40" s="40">
        <f t="shared" si="16"/>
        <v>0</v>
      </c>
      <c r="CC40" s="32">
        <f t="shared" si="16"/>
        <v>0</v>
      </c>
      <c r="CD40" s="32">
        <f t="shared" si="16"/>
        <v>1</v>
      </c>
      <c r="CE40" s="37">
        <f>CA5</f>
        <v>0</v>
      </c>
      <c r="CF40" s="33">
        <f>BE9</f>
        <v>0</v>
      </c>
      <c r="DB40">
        <f t="shared" si="8"/>
        <v>0</v>
      </c>
      <c r="DC40">
        <f t="shared" si="9"/>
        <v>0</v>
      </c>
      <c r="EA40">
        <f t="shared" si="12"/>
        <v>39</v>
      </c>
    </row>
    <row r="41" spans="1:131" ht="12.75">
      <c r="A41" s="13"/>
      <c r="B41" s="14"/>
      <c r="AA41">
        <v>1</v>
      </c>
      <c r="AB41">
        <f t="shared" si="0"/>
        <v>0</v>
      </c>
      <c r="AC41">
        <f t="shared" si="1"/>
        <v>0</v>
      </c>
      <c r="AD41">
        <f t="shared" si="2"/>
        <v>0</v>
      </c>
      <c r="AE41">
        <f t="shared" si="3"/>
        <v>0</v>
      </c>
      <c r="AF41">
        <f t="shared" si="4"/>
        <v>0</v>
      </c>
      <c r="AG41">
        <f t="shared" si="5"/>
        <v>0</v>
      </c>
      <c r="AH41">
        <f t="shared" si="6"/>
        <v>0</v>
      </c>
      <c r="AI41">
        <f t="shared" si="7"/>
        <v>0</v>
      </c>
      <c r="CB41" s="40">
        <f t="shared" si="16"/>
        <v>0</v>
      </c>
      <c r="CC41" s="32">
        <f t="shared" si="16"/>
        <v>0</v>
      </c>
      <c r="CD41" s="32">
        <f t="shared" si="16"/>
        <v>0</v>
      </c>
      <c r="CE41" s="37">
        <f>CA6</f>
        <v>0</v>
      </c>
      <c r="CF41" s="33">
        <f>BE10</f>
        <v>0</v>
      </c>
      <c r="DB41">
        <f t="shared" si="8"/>
        <v>0</v>
      </c>
      <c r="DC41">
        <f t="shared" si="9"/>
        <v>0</v>
      </c>
      <c r="EA41">
        <f t="shared" si="12"/>
        <v>40</v>
      </c>
    </row>
    <row r="42" spans="1:131" ht="13.5" thickBot="1">
      <c r="A42" s="13"/>
      <c r="B42" s="14"/>
      <c r="AA42">
        <v>1</v>
      </c>
      <c r="AB42">
        <f t="shared" si="0"/>
        <v>0</v>
      </c>
      <c r="AC42">
        <f t="shared" si="1"/>
        <v>0</v>
      </c>
      <c r="AD42">
        <f t="shared" si="2"/>
        <v>0</v>
      </c>
      <c r="AE42">
        <f t="shared" si="3"/>
        <v>0</v>
      </c>
      <c r="AF42">
        <f t="shared" si="4"/>
        <v>0</v>
      </c>
      <c r="AG42">
        <f t="shared" si="5"/>
        <v>0</v>
      </c>
      <c r="AH42">
        <f t="shared" si="6"/>
        <v>0</v>
      </c>
      <c r="AI42">
        <f t="shared" si="7"/>
        <v>0</v>
      </c>
      <c r="CB42" s="41">
        <f t="shared" si="16"/>
        <v>0</v>
      </c>
      <c r="CC42" s="35">
        <f t="shared" si="16"/>
        <v>0</v>
      </c>
      <c r="CD42" s="35">
        <f t="shared" si="16"/>
        <v>0</v>
      </c>
      <c r="CE42" s="42">
        <f>CA7</f>
        <v>0</v>
      </c>
      <c r="CF42" s="36">
        <f>BE11</f>
        <v>1</v>
      </c>
      <c r="DB42">
        <f t="shared" si="8"/>
        <v>0</v>
      </c>
      <c r="DC42">
        <f t="shared" si="9"/>
        <v>0</v>
      </c>
      <c r="EA42">
        <f t="shared" si="12"/>
        <v>41</v>
      </c>
    </row>
    <row r="43" spans="1:131" ht="13.5" thickTop="1">
      <c r="A43" s="13"/>
      <c r="B43" s="14"/>
      <c r="AA43">
        <v>1</v>
      </c>
      <c r="AB43">
        <f t="shared" si="0"/>
        <v>0</v>
      </c>
      <c r="AC43">
        <f t="shared" si="1"/>
        <v>0</v>
      </c>
      <c r="AD43">
        <f t="shared" si="2"/>
        <v>0</v>
      </c>
      <c r="AE43">
        <f t="shared" si="3"/>
        <v>0</v>
      </c>
      <c r="AF43">
        <f t="shared" si="4"/>
        <v>0</v>
      </c>
      <c r="AG43">
        <f t="shared" si="5"/>
        <v>0</v>
      </c>
      <c r="AH43">
        <f t="shared" si="6"/>
        <v>0</v>
      </c>
      <c r="AI43">
        <f t="shared" si="7"/>
        <v>0</v>
      </c>
      <c r="DB43">
        <f t="shared" si="8"/>
        <v>0</v>
      </c>
      <c r="DC43">
        <f t="shared" si="9"/>
        <v>0</v>
      </c>
      <c r="EA43">
        <f t="shared" si="12"/>
        <v>42</v>
      </c>
    </row>
    <row r="44" spans="1:131" ht="12.75">
      <c r="A44" s="13"/>
      <c r="B44" s="14"/>
      <c r="AA44">
        <v>1</v>
      </c>
      <c r="AB44">
        <f t="shared" si="0"/>
        <v>0</v>
      </c>
      <c r="AC44">
        <f t="shared" si="1"/>
        <v>0</v>
      </c>
      <c r="AD44">
        <f t="shared" si="2"/>
        <v>0</v>
      </c>
      <c r="AE44">
        <f t="shared" si="3"/>
        <v>0</v>
      </c>
      <c r="AF44">
        <f t="shared" si="4"/>
        <v>0</v>
      </c>
      <c r="AG44">
        <f t="shared" si="5"/>
        <v>0</v>
      </c>
      <c r="AH44">
        <f t="shared" si="6"/>
        <v>0</v>
      </c>
      <c r="AI44">
        <f t="shared" si="7"/>
        <v>0</v>
      </c>
      <c r="DB44">
        <f t="shared" si="8"/>
        <v>0</v>
      </c>
      <c r="DC44">
        <f t="shared" si="9"/>
        <v>0</v>
      </c>
      <c r="EA44">
        <f t="shared" si="12"/>
        <v>43</v>
      </c>
    </row>
    <row r="45" spans="1:131" ht="12.75">
      <c r="A45" s="13"/>
      <c r="B45" s="14"/>
      <c r="AA45">
        <v>1</v>
      </c>
      <c r="AB45">
        <f t="shared" si="0"/>
        <v>0</v>
      </c>
      <c r="AC45">
        <f t="shared" si="1"/>
        <v>0</v>
      </c>
      <c r="AD45">
        <f t="shared" si="2"/>
        <v>0</v>
      </c>
      <c r="AE45">
        <f t="shared" si="3"/>
        <v>0</v>
      </c>
      <c r="AF45">
        <f t="shared" si="4"/>
        <v>0</v>
      </c>
      <c r="AG45">
        <f t="shared" si="5"/>
        <v>0</v>
      </c>
      <c r="AH45">
        <f t="shared" si="6"/>
        <v>0</v>
      </c>
      <c r="AI45">
        <f t="shared" si="7"/>
        <v>0</v>
      </c>
      <c r="DB45">
        <f t="shared" si="8"/>
        <v>0</v>
      </c>
      <c r="DC45">
        <f t="shared" si="9"/>
        <v>0</v>
      </c>
      <c r="EA45">
        <f t="shared" si="12"/>
        <v>44</v>
      </c>
    </row>
    <row r="46" spans="1:131" ht="12.75">
      <c r="A46" s="13"/>
      <c r="B46" s="14"/>
      <c r="AA46">
        <v>1</v>
      </c>
      <c r="AB46">
        <f t="shared" si="0"/>
        <v>0</v>
      </c>
      <c r="AC46">
        <f t="shared" si="1"/>
        <v>0</v>
      </c>
      <c r="AD46">
        <f t="shared" si="2"/>
        <v>0</v>
      </c>
      <c r="AE46">
        <f t="shared" si="3"/>
        <v>0</v>
      </c>
      <c r="AF46">
        <f t="shared" si="4"/>
        <v>0</v>
      </c>
      <c r="AG46">
        <f t="shared" si="5"/>
        <v>0</v>
      </c>
      <c r="AH46">
        <f t="shared" si="6"/>
        <v>0</v>
      </c>
      <c r="AI46">
        <f t="shared" si="7"/>
        <v>0</v>
      </c>
      <c r="DB46">
        <f t="shared" si="8"/>
        <v>0</v>
      </c>
      <c r="DC46">
        <f t="shared" si="9"/>
        <v>0</v>
      </c>
      <c r="EA46">
        <f t="shared" si="12"/>
        <v>45</v>
      </c>
    </row>
    <row r="47" spans="1:131" ht="12.75">
      <c r="A47" s="13"/>
      <c r="B47" s="14"/>
      <c r="AA47">
        <v>1</v>
      </c>
      <c r="AB47">
        <f t="shared" si="0"/>
        <v>0</v>
      </c>
      <c r="AC47">
        <f t="shared" si="1"/>
        <v>0</v>
      </c>
      <c r="AD47">
        <f t="shared" si="2"/>
        <v>0</v>
      </c>
      <c r="AE47">
        <f t="shared" si="3"/>
        <v>0</v>
      </c>
      <c r="AF47">
        <f t="shared" si="4"/>
        <v>0</v>
      </c>
      <c r="AG47">
        <f t="shared" si="5"/>
        <v>0</v>
      </c>
      <c r="AH47">
        <f t="shared" si="6"/>
        <v>0</v>
      </c>
      <c r="AI47">
        <f t="shared" si="7"/>
        <v>0</v>
      </c>
      <c r="DB47">
        <f t="shared" si="8"/>
        <v>0</v>
      </c>
      <c r="DC47">
        <f t="shared" si="9"/>
        <v>0</v>
      </c>
      <c r="EA47">
        <f t="shared" si="12"/>
        <v>46</v>
      </c>
    </row>
    <row r="48" spans="1:131" ht="12.75">
      <c r="A48" s="13"/>
      <c r="B48" s="14"/>
      <c r="AA48">
        <v>1</v>
      </c>
      <c r="AB48">
        <f t="shared" si="0"/>
        <v>0</v>
      </c>
      <c r="AC48">
        <f t="shared" si="1"/>
        <v>0</v>
      </c>
      <c r="AD48">
        <f t="shared" si="2"/>
        <v>0</v>
      </c>
      <c r="AE48">
        <f t="shared" si="3"/>
        <v>0</v>
      </c>
      <c r="AF48">
        <f t="shared" si="4"/>
        <v>0</v>
      </c>
      <c r="AG48">
        <f t="shared" si="5"/>
        <v>0</v>
      </c>
      <c r="AH48">
        <f t="shared" si="6"/>
        <v>0</v>
      </c>
      <c r="AI48">
        <f t="shared" si="7"/>
        <v>0</v>
      </c>
      <c r="DB48">
        <f t="shared" si="8"/>
        <v>0</v>
      </c>
      <c r="DC48">
        <f t="shared" si="9"/>
        <v>0</v>
      </c>
      <c r="EA48">
        <f t="shared" si="12"/>
        <v>47</v>
      </c>
    </row>
    <row r="49" spans="1:131" ht="15.75" thickBot="1">
      <c r="A49" s="13"/>
      <c r="B49" s="14"/>
      <c r="D49" s="53">
        <v>2</v>
      </c>
      <c r="E49" s="53">
        <f>a+b*D49^1+cc*D49^2+d*D49^3+e*D49^4</f>
        <v>6.000000000000003</v>
      </c>
      <c r="AA49">
        <v>1</v>
      </c>
      <c r="AB49">
        <f t="shared" si="0"/>
        <v>0</v>
      </c>
      <c r="AC49">
        <f t="shared" si="1"/>
        <v>0</v>
      </c>
      <c r="AD49">
        <f t="shared" si="2"/>
        <v>0</v>
      </c>
      <c r="AE49">
        <f t="shared" si="3"/>
        <v>0</v>
      </c>
      <c r="AF49">
        <f t="shared" si="4"/>
        <v>0</v>
      </c>
      <c r="AG49">
        <f t="shared" si="5"/>
        <v>0</v>
      </c>
      <c r="AH49">
        <f t="shared" si="6"/>
        <v>0</v>
      </c>
      <c r="AI49">
        <f t="shared" si="7"/>
        <v>0</v>
      </c>
      <c r="DB49">
        <f t="shared" si="8"/>
        <v>0</v>
      </c>
      <c r="DC49">
        <f t="shared" si="9"/>
        <v>0</v>
      </c>
      <c r="EA49">
        <f t="shared" si="12"/>
        <v>48</v>
      </c>
    </row>
    <row r="50" spans="1:131" ht="17.25" thickBot="1" thickTop="1">
      <c r="A50" s="15"/>
      <c r="B50" s="16"/>
      <c r="AA50">
        <v>1</v>
      </c>
      <c r="AB50">
        <f t="shared" si="0"/>
        <v>0</v>
      </c>
      <c r="AC50">
        <f t="shared" si="1"/>
        <v>0</v>
      </c>
      <c r="AD50">
        <f t="shared" si="2"/>
        <v>0</v>
      </c>
      <c r="AE50">
        <f t="shared" si="3"/>
        <v>0</v>
      </c>
      <c r="AF50">
        <f t="shared" si="4"/>
        <v>0</v>
      </c>
      <c r="AG50">
        <f t="shared" si="5"/>
        <v>0</v>
      </c>
      <c r="AH50">
        <f t="shared" si="6"/>
        <v>0</v>
      </c>
      <c r="AI50">
        <f t="shared" si="7"/>
        <v>0</v>
      </c>
      <c r="BY50" s="7" t="s">
        <v>44</v>
      </c>
      <c r="BZ50" s="3">
        <f>MDETERM(CB50:CF54)</f>
        <v>0</v>
      </c>
      <c r="CB50" s="38">
        <f aca="true" t="shared" si="17" ref="CB50:CE54">BA7</f>
        <v>9</v>
      </c>
      <c r="CC50" s="29">
        <f t="shared" si="17"/>
        <v>45</v>
      </c>
      <c r="CD50" s="29">
        <f t="shared" si="17"/>
        <v>0</v>
      </c>
      <c r="CE50" s="29">
        <f t="shared" si="17"/>
        <v>0</v>
      </c>
      <c r="CF50" s="43">
        <f>CA3</f>
        <v>81</v>
      </c>
      <c r="DB50">
        <f t="shared" si="8"/>
        <v>0</v>
      </c>
      <c r="DC50">
        <f t="shared" si="9"/>
        <v>0</v>
      </c>
      <c r="EA50">
        <f t="shared" si="12"/>
        <v>49</v>
      </c>
    </row>
    <row r="51" spans="4:84" ht="13.5" thickTop="1">
      <c r="D51" s="24" t="s">
        <v>0</v>
      </c>
      <c r="E51" s="24" t="s">
        <v>39</v>
      </c>
      <c r="F51" s="24"/>
      <c r="H51" s="47" t="s">
        <v>49</v>
      </c>
      <c r="CB51" s="40">
        <f t="shared" si="17"/>
        <v>45</v>
      </c>
      <c r="CC51" s="32">
        <f t="shared" si="17"/>
        <v>285</v>
      </c>
      <c r="CD51" s="32">
        <f t="shared" si="17"/>
        <v>0</v>
      </c>
      <c r="CE51" s="32">
        <f t="shared" si="17"/>
        <v>0</v>
      </c>
      <c r="CF51" s="44">
        <f>CA4</f>
        <v>465</v>
      </c>
    </row>
    <row r="52" spans="4:84" ht="15.75">
      <c r="D52" s="11">
        <f>A2</f>
        <v>1</v>
      </c>
      <c r="E52" s="11">
        <f>a+b*D52^1+cc*D52^2+d*D52^3+e*D52^4</f>
        <v>5.000000000000003</v>
      </c>
      <c r="H52" s="48">
        <f>IF(EA2&lt;numdati+1,(E52-B2)^2,0)</f>
        <v>7.099748146989106E-30</v>
      </c>
      <c r="I52" t="s">
        <v>32</v>
      </c>
      <c r="J52" t="s">
        <v>33</v>
      </c>
      <c r="K52" t="s">
        <v>34</v>
      </c>
      <c r="L52" t="s">
        <v>35</v>
      </c>
      <c r="M52" t="s">
        <v>36</v>
      </c>
      <c r="BZ52" s="5">
        <f>BZ50/CG1</f>
        <v>0</v>
      </c>
      <c r="CB52" s="40">
        <f t="shared" si="17"/>
        <v>0</v>
      </c>
      <c r="CC52" s="32">
        <f t="shared" si="17"/>
        <v>0</v>
      </c>
      <c r="CD52" s="32">
        <f t="shared" si="17"/>
        <v>1</v>
      </c>
      <c r="CE52" s="32">
        <f t="shared" si="17"/>
        <v>0</v>
      </c>
      <c r="CF52" s="44">
        <f>CA5</f>
        <v>0</v>
      </c>
    </row>
    <row r="53" spans="4:84" ht="12.75">
      <c r="D53" s="11">
        <f aca="true" t="shared" si="18" ref="D53:D100">A3</f>
        <v>2</v>
      </c>
      <c r="E53" s="11">
        <f aca="true" t="shared" si="19" ref="E53:E100">a+b*D53^1+cc*D53^2+d*D53^3+e*D53^4</f>
        <v>6.000000000000003</v>
      </c>
      <c r="H53" s="48">
        <f aca="true" t="shared" si="20" ref="H53:H100">IF(EA3&lt;numdati+1,(E53-B3)^2,0)</f>
        <v>7.099748146989106E-30</v>
      </c>
      <c r="I53">
        <f>D2</f>
        <v>4.000000000000003</v>
      </c>
      <c r="J53">
        <f>E2</f>
        <v>1</v>
      </c>
      <c r="K53">
        <f>F2</f>
        <v>0</v>
      </c>
      <c r="L53">
        <f>G2</f>
        <v>0</v>
      </c>
      <c r="M53">
        <f>H2</f>
        <v>0</v>
      </c>
      <c r="CB53" s="40">
        <f t="shared" si="17"/>
        <v>0</v>
      </c>
      <c r="CC53" s="32">
        <f t="shared" si="17"/>
        <v>0</v>
      </c>
      <c r="CD53" s="32">
        <f t="shared" si="17"/>
        <v>0</v>
      </c>
      <c r="CE53" s="32">
        <f t="shared" si="17"/>
        <v>1</v>
      </c>
      <c r="CF53" s="44">
        <f>CA6</f>
        <v>0</v>
      </c>
    </row>
    <row r="54" spans="4:84" ht="13.5" thickBot="1">
      <c r="D54" s="11">
        <f t="shared" si="18"/>
        <v>3</v>
      </c>
      <c r="E54" s="11">
        <f t="shared" si="19"/>
        <v>7.000000000000003</v>
      </c>
      <c r="H54" s="48">
        <f t="shared" si="20"/>
        <v>7.099748146989106E-30</v>
      </c>
      <c r="CB54" s="41">
        <f t="shared" si="17"/>
        <v>0</v>
      </c>
      <c r="CC54" s="35">
        <f t="shared" si="17"/>
        <v>0</v>
      </c>
      <c r="CD54" s="35">
        <f t="shared" si="17"/>
        <v>0</v>
      </c>
      <c r="CE54" s="35">
        <f t="shared" si="17"/>
        <v>0</v>
      </c>
      <c r="CF54" s="45">
        <f>CA7</f>
        <v>0</v>
      </c>
    </row>
    <row r="55" spans="4:8" ht="13.5" thickTop="1">
      <c r="D55" s="11">
        <f t="shared" si="18"/>
        <v>4</v>
      </c>
      <c r="E55" s="11">
        <f t="shared" si="19"/>
        <v>8.000000000000004</v>
      </c>
      <c r="H55" s="48">
        <f t="shared" si="20"/>
        <v>1.262177448353619E-29</v>
      </c>
    </row>
    <row r="56" spans="4:8" ht="12.75">
      <c r="D56" s="11">
        <f t="shared" si="18"/>
        <v>5</v>
      </c>
      <c r="E56" s="11">
        <f t="shared" si="19"/>
        <v>9.000000000000004</v>
      </c>
      <c r="H56" s="48">
        <f t="shared" si="20"/>
        <v>1.262177448353619E-29</v>
      </c>
    </row>
    <row r="57" spans="4:8" ht="12.75">
      <c r="D57" s="11">
        <f t="shared" si="18"/>
        <v>6</v>
      </c>
      <c r="E57" s="11">
        <f t="shared" si="19"/>
        <v>10.000000000000004</v>
      </c>
      <c r="H57" s="48">
        <f t="shared" si="20"/>
        <v>1.262177448353619E-29</v>
      </c>
    </row>
    <row r="58" spans="4:8" ht="12.75">
      <c r="D58" s="11">
        <f t="shared" si="18"/>
        <v>7</v>
      </c>
      <c r="E58" s="11">
        <f t="shared" si="19"/>
        <v>11.000000000000004</v>
      </c>
      <c r="H58" s="48">
        <f t="shared" si="20"/>
        <v>1.262177448353619E-29</v>
      </c>
    </row>
    <row r="59" spans="4:8" ht="12.75">
      <c r="D59" s="11">
        <f t="shared" si="18"/>
        <v>8</v>
      </c>
      <c r="E59" s="11">
        <f t="shared" si="19"/>
        <v>12.000000000000004</v>
      </c>
      <c r="H59" s="48">
        <f t="shared" si="20"/>
        <v>1.262177448353619E-29</v>
      </c>
    </row>
    <row r="60" spans="4:8" ht="12.75">
      <c r="D60" s="11">
        <f t="shared" si="18"/>
        <v>9</v>
      </c>
      <c r="E60" s="11">
        <f t="shared" si="19"/>
        <v>13.000000000000004</v>
      </c>
      <c r="H60" s="48">
        <f t="shared" si="20"/>
        <v>1.262177448353619E-29</v>
      </c>
    </row>
    <row r="61" spans="4:8" ht="12.75">
      <c r="D61" s="11">
        <f t="shared" si="18"/>
        <v>0</v>
      </c>
      <c r="E61" s="11">
        <f t="shared" si="19"/>
        <v>4.000000000000003</v>
      </c>
      <c r="H61" s="48">
        <f t="shared" si="20"/>
        <v>0</v>
      </c>
    </row>
    <row r="62" spans="4:84" ht="12.75">
      <c r="D62" s="11">
        <f t="shared" si="18"/>
        <v>0</v>
      </c>
      <c r="E62" s="11">
        <f t="shared" si="19"/>
        <v>4.000000000000003</v>
      </c>
      <c r="H62" s="48">
        <f t="shared" si="20"/>
        <v>0</v>
      </c>
      <c r="CB62">
        <f aca="true" t="shared" si="21" ref="CB62:CF66">BA7</f>
        <v>9</v>
      </c>
      <c r="CC62">
        <f t="shared" si="21"/>
        <v>45</v>
      </c>
      <c r="CD62">
        <f t="shared" si="21"/>
        <v>0</v>
      </c>
      <c r="CE62">
        <f t="shared" si="21"/>
        <v>0</v>
      </c>
      <c r="CF62">
        <f t="shared" si="21"/>
        <v>0</v>
      </c>
    </row>
    <row r="63" spans="4:84" ht="12.75">
      <c r="D63" s="11">
        <f t="shared" si="18"/>
        <v>0</v>
      </c>
      <c r="E63" s="11">
        <f t="shared" si="19"/>
        <v>4.000000000000003</v>
      </c>
      <c r="H63" s="48">
        <f t="shared" si="20"/>
        <v>0</v>
      </c>
      <c r="K63" s="52">
        <v>2</v>
      </c>
      <c r="CB63">
        <f t="shared" si="21"/>
        <v>45</v>
      </c>
      <c r="CC63">
        <f t="shared" si="21"/>
        <v>285</v>
      </c>
      <c r="CD63">
        <f t="shared" si="21"/>
        <v>0</v>
      </c>
      <c r="CE63">
        <f t="shared" si="21"/>
        <v>0</v>
      </c>
      <c r="CF63">
        <f t="shared" si="21"/>
        <v>0</v>
      </c>
    </row>
    <row r="64" spans="4:84" ht="12.75">
      <c r="D64" s="11">
        <f t="shared" si="18"/>
        <v>0</v>
      </c>
      <c r="E64" s="11">
        <f t="shared" si="19"/>
        <v>4.000000000000003</v>
      </c>
      <c r="H64" s="48">
        <f t="shared" si="20"/>
        <v>0</v>
      </c>
      <c r="CB64">
        <f t="shared" si="21"/>
        <v>0</v>
      </c>
      <c r="CC64">
        <f t="shared" si="21"/>
        <v>0</v>
      </c>
      <c r="CD64">
        <f t="shared" si="21"/>
        <v>1</v>
      </c>
      <c r="CE64">
        <f t="shared" si="21"/>
        <v>0</v>
      </c>
      <c r="CF64">
        <f t="shared" si="21"/>
        <v>0</v>
      </c>
    </row>
    <row r="65" spans="4:84" ht="15">
      <c r="D65" s="11">
        <f t="shared" si="18"/>
        <v>0</v>
      </c>
      <c r="E65" s="11">
        <f t="shared" si="19"/>
        <v>4.000000000000003</v>
      </c>
      <c r="H65" s="48">
        <f t="shared" si="20"/>
        <v>0</v>
      </c>
      <c r="J65" s="54">
        <f>E5*K63^4+G5*K63^3+I5*K63^2+K5*K63+M5</f>
        <v>6.000000000000003</v>
      </c>
      <c r="K65" s="1"/>
      <c r="CB65">
        <f t="shared" si="21"/>
        <v>0</v>
      </c>
      <c r="CC65">
        <f t="shared" si="21"/>
        <v>0</v>
      </c>
      <c r="CD65">
        <f t="shared" si="21"/>
        <v>0</v>
      </c>
      <c r="CE65">
        <f t="shared" si="21"/>
        <v>1</v>
      </c>
      <c r="CF65">
        <f t="shared" si="21"/>
        <v>0</v>
      </c>
    </row>
    <row r="66" spans="4:84" ht="12.75">
      <c r="D66" s="11">
        <f t="shared" si="18"/>
        <v>0</v>
      </c>
      <c r="E66" s="11">
        <f t="shared" si="19"/>
        <v>4.000000000000003</v>
      </c>
      <c r="H66" s="48">
        <f t="shared" si="20"/>
        <v>0</v>
      </c>
      <c r="CB66">
        <f t="shared" si="21"/>
        <v>0</v>
      </c>
      <c r="CC66">
        <f t="shared" si="21"/>
        <v>0</v>
      </c>
      <c r="CD66">
        <f t="shared" si="21"/>
        <v>0</v>
      </c>
      <c r="CE66">
        <f t="shared" si="21"/>
        <v>0</v>
      </c>
      <c r="CF66">
        <f t="shared" si="21"/>
        <v>1</v>
      </c>
    </row>
    <row r="67" spans="4:8" ht="12.75">
      <c r="D67" s="11">
        <f t="shared" si="18"/>
        <v>0</v>
      </c>
      <c r="E67" s="11">
        <f t="shared" si="19"/>
        <v>4.000000000000003</v>
      </c>
      <c r="H67" s="48">
        <f t="shared" si="20"/>
        <v>0</v>
      </c>
    </row>
    <row r="68" spans="4:8" ht="12.75">
      <c r="D68" s="11">
        <f t="shared" si="18"/>
        <v>0</v>
      </c>
      <c r="E68" s="11">
        <f t="shared" si="19"/>
        <v>4.000000000000003</v>
      </c>
      <c r="H68" s="48">
        <f t="shared" si="20"/>
        <v>0</v>
      </c>
    </row>
    <row r="69" spans="4:8" ht="12.75">
      <c r="D69" s="11">
        <f t="shared" si="18"/>
        <v>0</v>
      </c>
      <c r="E69" s="11">
        <f t="shared" si="19"/>
        <v>4.000000000000003</v>
      </c>
      <c r="H69" s="48">
        <f t="shared" si="20"/>
        <v>0</v>
      </c>
    </row>
    <row r="70" spans="4:8" ht="12.75">
      <c r="D70" s="11">
        <f t="shared" si="18"/>
        <v>0</v>
      </c>
      <c r="E70" s="11">
        <f t="shared" si="19"/>
        <v>4.000000000000003</v>
      </c>
      <c r="H70" s="48">
        <f t="shared" si="20"/>
        <v>0</v>
      </c>
    </row>
    <row r="71" spans="4:8" ht="12.75">
      <c r="D71" s="11">
        <f t="shared" si="18"/>
        <v>0</v>
      </c>
      <c r="E71" s="11">
        <f t="shared" si="19"/>
        <v>4.000000000000003</v>
      </c>
      <c r="H71" s="48">
        <f t="shared" si="20"/>
        <v>0</v>
      </c>
    </row>
    <row r="72" spans="4:8" ht="12.75">
      <c r="D72" s="11">
        <f t="shared" si="18"/>
        <v>0</v>
      </c>
      <c r="E72" s="11">
        <f t="shared" si="19"/>
        <v>4.000000000000003</v>
      </c>
      <c r="H72" s="48">
        <f t="shared" si="20"/>
        <v>0</v>
      </c>
    </row>
    <row r="73" spans="4:8" ht="12.75">
      <c r="D73" s="11">
        <f t="shared" si="18"/>
        <v>0</v>
      </c>
      <c r="E73" s="11">
        <f t="shared" si="19"/>
        <v>4.000000000000003</v>
      </c>
      <c r="H73" s="48">
        <f t="shared" si="20"/>
        <v>0</v>
      </c>
    </row>
    <row r="74" spans="4:8" ht="12.75">
      <c r="D74" s="11">
        <f t="shared" si="18"/>
        <v>0</v>
      </c>
      <c r="E74" s="11">
        <f t="shared" si="19"/>
        <v>4.000000000000003</v>
      </c>
      <c r="H74" s="48">
        <f t="shared" si="20"/>
        <v>0</v>
      </c>
    </row>
    <row r="75" spans="4:8" ht="12.75">
      <c r="D75" s="11">
        <f t="shared" si="18"/>
        <v>0</v>
      </c>
      <c r="E75" s="11">
        <f t="shared" si="19"/>
        <v>4.000000000000003</v>
      </c>
      <c r="H75" s="48">
        <f t="shared" si="20"/>
        <v>0</v>
      </c>
    </row>
    <row r="76" spans="4:8" ht="12.75">
      <c r="D76" s="11">
        <f t="shared" si="18"/>
        <v>0</v>
      </c>
      <c r="E76" s="11">
        <f t="shared" si="19"/>
        <v>4.000000000000003</v>
      </c>
      <c r="H76" s="48">
        <f t="shared" si="20"/>
        <v>0</v>
      </c>
    </row>
    <row r="77" spans="4:8" ht="12.75">
      <c r="D77" s="11">
        <f t="shared" si="18"/>
        <v>0</v>
      </c>
      <c r="E77" s="11">
        <f t="shared" si="19"/>
        <v>4.000000000000003</v>
      </c>
      <c r="H77" s="48">
        <f t="shared" si="20"/>
        <v>0</v>
      </c>
    </row>
    <row r="78" spans="4:8" ht="12.75">
      <c r="D78" s="11">
        <f t="shared" si="18"/>
        <v>0</v>
      </c>
      <c r="E78" s="11">
        <f t="shared" si="19"/>
        <v>4.000000000000003</v>
      </c>
      <c r="H78" s="48">
        <f t="shared" si="20"/>
        <v>0</v>
      </c>
    </row>
    <row r="79" spans="4:8" ht="12.75">
      <c r="D79" s="11">
        <f t="shared" si="18"/>
        <v>0</v>
      </c>
      <c r="E79" s="11">
        <f t="shared" si="19"/>
        <v>4.000000000000003</v>
      </c>
      <c r="H79" s="48">
        <f t="shared" si="20"/>
        <v>0</v>
      </c>
    </row>
    <row r="80" spans="4:8" ht="12.75">
      <c r="D80" s="11">
        <f t="shared" si="18"/>
        <v>0</v>
      </c>
      <c r="E80" s="11">
        <f t="shared" si="19"/>
        <v>4.000000000000003</v>
      </c>
      <c r="H80" s="48">
        <f t="shared" si="20"/>
        <v>0</v>
      </c>
    </row>
    <row r="81" spans="4:8" ht="12.75">
      <c r="D81" s="11">
        <f t="shared" si="18"/>
        <v>0</v>
      </c>
      <c r="E81" s="11">
        <f t="shared" si="19"/>
        <v>4.000000000000003</v>
      </c>
      <c r="H81" s="48">
        <f t="shared" si="20"/>
        <v>0</v>
      </c>
    </row>
    <row r="82" spans="4:8" ht="12.75">
      <c r="D82" s="11">
        <f t="shared" si="18"/>
        <v>0</v>
      </c>
      <c r="E82" s="11">
        <f t="shared" si="19"/>
        <v>4.000000000000003</v>
      </c>
      <c r="H82" s="48">
        <f t="shared" si="20"/>
        <v>0</v>
      </c>
    </row>
    <row r="83" spans="4:8" ht="12.75">
      <c r="D83" s="11">
        <f t="shared" si="18"/>
        <v>0</v>
      </c>
      <c r="E83" s="11">
        <f t="shared" si="19"/>
        <v>4.000000000000003</v>
      </c>
      <c r="H83" s="48">
        <f t="shared" si="20"/>
        <v>0</v>
      </c>
    </row>
    <row r="84" spans="4:8" ht="12.75">
      <c r="D84" s="11">
        <f t="shared" si="18"/>
        <v>0</v>
      </c>
      <c r="E84" s="11">
        <f t="shared" si="19"/>
        <v>4.000000000000003</v>
      </c>
      <c r="H84" s="48">
        <f t="shared" si="20"/>
        <v>0</v>
      </c>
    </row>
    <row r="85" spans="4:8" ht="12.75">
      <c r="D85" s="11">
        <f t="shared" si="18"/>
        <v>0</v>
      </c>
      <c r="E85" s="11">
        <f t="shared" si="19"/>
        <v>4.000000000000003</v>
      </c>
      <c r="H85" s="48">
        <f t="shared" si="20"/>
        <v>0</v>
      </c>
    </row>
    <row r="86" spans="4:8" ht="12.75">
      <c r="D86" s="11">
        <f t="shared" si="18"/>
        <v>0</v>
      </c>
      <c r="E86" s="11">
        <f t="shared" si="19"/>
        <v>4.000000000000003</v>
      </c>
      <c r="H86" s="48">
        <f t="shared" si="20"/>
        <v>0</v>
      </c>
    </row>
    <row r="87" spans="4:8" ht="12.75">
      <c r="D87" s="11">
        <f t="shared" si="18"/>
        <v>0</v>
      </c>
      <c r="E87" s="11">
        <f t="shared" si="19"/>
        <v>4.000000000000003</v>
      </c>
      <c r="H87" s="48">
        <f t="shared" si="20"/>
        <v>0</v>
      </c>
    </row>
    <row r="88" spans="4:8" ht="12.75">
      <c r="D88" s="11">
        <f t="shared" si="18"/>
        <v>0</v>
      </c>
      <c r="E88" s="11">
        <f t="shared" si="19"/>
        <v>4.000000000000003</v>
      </c>
      <c r="H88" s="48">
        <f t="shared" si="20"/>
        <v>0</v>
      </c>
    </row>
    <row r="89" spans="4:8" ht="12.75">
      <c r="D89" s="11">
        <f t="shared" si="18"/>
        <v>0</v>
      </c>
      <c r="E89" s="11">
        <f t="shared" si="19"/>
        <v>4.000000000000003</v>
      </c>
      <c r="H89" s="48">
        <f t="shared" si="20"/>
        <v>0</v>
      </c>
    </row>
    <row r="90" spans="4:8" ht="12.75">
      <c r="D90" s="11">
        <f t="shared" si="18"/>
        <v>0</v>
      </c>
      <c r="E90" s="11">
        <f t="shared" si="19"/>
        <v>4.000000000000003</v>
      </c>
      <c r="H90" s="48">
        <f t="shared" si="20"/>
        <v>0</v>
      </c>
    </row>
    <row r="91" spans="4:8" ht="12.75">
      <c r="D91" s="11">
        <f t="shared" si="18"/>
        <v>0</v>
      </c>
      <c r="E91" s="11">
        <f t="shared" si="19"/>
        <v>4.000000000000003</v>
      </c>
      <c r="H91" s="48">
        <f t="shared" si="20"/>
        <v>0</v>
      </c>
    </row>
    <row r="92" spans="4:8" ht="12.75">
      <c r="D92" s="11">
        <f t="shared" si="18"/>
        <v>0</v>
      </c>
      <c r="E92" s="11">
        <f t="shared" si="19"/>
        <v>4.000000000000003</v>
      </c>
      <c r="H92" s="48">
        <f t="shared" si="20"/>
        <v>0</v>
      </c>
    </row>
    <row r="93" spans="4:8" ht="12.75">
      <c r="D93" s="11">
        <f t="shared" si="18"/>
        <v>0</v>
      </c>
      <c r="E93" s="11">
        <f t="shared" si="19"/>
        <v>4.000000000000003</v>
      </c>
      <c r="H93" s="48">
        <f t="shared" si="20"/>
        <v>0</v>
      </c>
    </row>
    <row r="94" spans="4:8" ht="12.75">
      <c r="D94" s="11">
        <f t="shared" si="18"/>
        <v>0</v>
      </c>
      <c r="E94" s="11">
        <f t="shared" si="19"/>
        <v>4.000000000000003</v>
      </c>
      <c r="H94" s="48">
        <f t="shared" si="20"/>
        <v>0</v>
      </c>
    </row>
    <row r="95" spans="4:8" ht="12.75">
      <c r="D95" s="11">
        <f t="shared" si="18"/>
        <v>0</v>
      </c>
      <c r="E95" s="11">
        <f t="shared" si="19"/>
        <v>4.000000000000003</v>
      </c>
      <c r="H95" s="48">
        <f t="shared" si="20"/>
        <v>0</v>
      </c>
    </row>
    <row r="96" spans="4:8" ht="12.75">
      <c r="D96" s="11">
        <f t="shared" si="18"/>
        <v>0</v>
      </c>
      <c r="E96" s="11">
        <f t="shared" si="19"/>
        <v>4.000000000000003</v>
      </c>
      <c r="H96" s="48">
        <f t="shared" si="20"/>
        <v>0</v>
      </c>
    </row>
    <row r="97" spans="4:8" ht="12.75">
      <c r="D97" s="11">
        <f t="shared" si="18"/>
        <v>0</v>
      </c>
      <c r="E97" s="11">
        <f t="shared" si="19"/>
        <v>4.000000000000003</v>
      </c>
      <c r="H97" s="48">
        <f t="shared" si="20"/>
        <v>0</v>
      </c>
    </row>
    <row r="98" spans="4:8" ht="12.75">
      <c r="D98" s="11">
        <f t="shared" si="18"/>
        <v>0</v>
      </c>
      <c r="E98" s="11">
        <f t="shared" si="19"/>
        <v>4.000000000000003</v>
      </c>
      <c r="H98" s="48">
        <f t="shared" si="20"/>
        <v>0</v>
      </c>
    </row>
    <row r="99" spans="4:8" ht="12.75">
      <c r="D99" s="11">
        <f t="shared" si="18"/>
        <v>0</v>
      </c>
      <c r="E99" s="11">
        <f t="shared" si="19"/>
        <v>4.000000000000003</v>
      </c>
      <c r="H99" s="48">
        <f t="shared" si="20"/>
        <v>0</v>
      </c>
    </row>
    <row r="100" spans="4:8" ht="12.75">
      <c r="D100" s="11">
        <f t="shared" si="18"/>
        <v>0</v>
      </c>
      <c r="E100" s="11">
        <f t="shared" si="19"/>
        <v>4.000000000000003</v>
      </c>
      <c r="H100" s="48">
        <f t="shared" si="20"/>
        <v>0</v>
      </c>
    </row>
    <row r="101" spans="8:13" ht="12.75">
      <c r="H101" t="s">
        <v>48</v>
      </c>
      <c r="K101">
        <f>SUMPRODUCT(E52:E100,B2:B50)</f>
        <v>789.0000000000002</v>
      </c>
      <c r="L101">
        <f>SQRT(SUM(DB2:DB50))</f>
        <v>28.089143810376278</v>
      </c>
      <c r="M101">
        <f>SQRT(SUM(DC2:DC50))</f>
        <v>28.08914381037629</v>
      </c>
    </row>
    <row r="102" spans="8:11" ht="12.75">
      <c r="H102" s="49">
        <f>SQRT(SUM(H52:H100))/AW5</f>
        <v>1.094486131987696E-15</v>
      </c>
      <c r="K102" s="56">
        <f>K101/(L101*M101)</f>
        <v>1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zanzo</dc:creator>
  <cp:keywords/>
  <dc:description/>
  <cp:lastModifiedBy>zanzo</cp:lastModifiedBy>
  <dcterms:created xsi:type="dcterms:W3CDTF">2000-09-30T13:51:48Z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