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120" activeTab="0"/>
  </bookViews>
  <sheets>
    <sheet name="CORRECTOR versione 1.0" sheetId="1" r:id="rId1"/>
  </sheets>
  <definedNames/>
  <calcPr fullCalcOnLoad="1"/>
</workbook>
</file>

<file path=xl/sharedStrings.xml><?xml version="1.0" encoding="utf-8"?>
<sst xmlns="http://schemas.openxmlformats.org/spreadsheetml/2006/main" count="139" uniqueCount="27">
  <si>
    <t>segno</t>
  </si>
  <si>
    <t>quota</t>
  </si>
  <si>
    <t>partite</t>
  </si>
  <si>
    <t>puntata</t>
  </si>
  <si>
    <t>vincita lorda</t>
  </si>
  <si>
    <r>
      <t xml:space="preserve">sviluppo in </t>
    </r>
    <r>
      <rPr>
        <b/>
        <sz val="8"/>
        <rFont val="Tahoma"/>
        <family val="2"/>
      </rPr>
      <t>4</t>
    </r>
    <r>
      <rPr>
        <sz val="8"/>
        <rFont val="Tahoma"/>
        <family val="2"/>
      </rPr>
      <t xml:space="preserve"> combinazioni</t>
    </r>
  </si>
  <si>
    <r>
      <t xml:space="preserve">sviluppo in </t>
    </r>
    <r>
      <rPr>
        <b/>
        <sz val="8"/>
        <rFont val="Tahoma"/>
        <family val="2"/>
      </rPr>
      <t>5</t>
    </r>
    <r>
      <rPr>
        <sz val="8"/>
        <rFont val="Tahoma"/>
        <family val="2"/>
      </rPr>
      <t xml:space="preserve"> combinazioni</t>
    </r>
  </si>
  <si>
    <r>
      <t xml:space="preserve">sviluppo in </t>
    </r>
    <r>
      <rPr>
        <b/>
        <sz val="8"/>
        <rFont val="Tahoma"/>
        <family val="2"/>
      </rPr>
      <t>6</t>
    </r>
    <r>
      <rPr>
        <sz val="8"/>
        <rFont val="Tahoma"/>
        <family val="2"/>
      </rPr>
      <t xml:space="preserve"> combinazioni</t>
    </r>
  </si>
  <si>
    <r>
      <t>NB</t>
    </r>
    <r>
      <rPr>
        <sz val="8"/>
        <color indexed="13"/>
        <rFont val="Tahoma"/>
        <family val="2"/>
      </rPr>
      <t xml:space="preserve"> Inserire i dati solo negli spazi gialli</t>
    </r>
  </si>
  <si>
    <t>X</t>
  </si>
  <si>
    <r>
      <t xml:space="preserve">sviluppo in </t>
    </r>
    <r>
      <rPr>
        <b/>
        <sz val="8"/>
        <rFont val="Tahoma"/>
        <family val="2"/>
      </rPr>
      <t>7</t>
    </r>
    <r>
      <rPr>
        <sz val="8"/>
        <rFont val="Tahoma"/>
        <family val="2"/>
      </rPr>
      <t xml:space="preserve"> combinazioni</t>
    </r>
  </si>
  <si>
    <r>
      <t xml:space="preserve">sviluppo in </t>
    </r>
    <r>
      <rPr>
        <b/>
        <sz val="8"/>
        <rFont val="Tahoma"/>
        <family val="2"/>
      </rPr>
      <t>8</t>
    </r>
    <r>
      <rPr>
        <sz val="8"/>
        <rFont val="Tahoma"/>
        <family val="2"/>
      </rPr>
      <t xml:space="preserve"> combinazioni</t>
    </r>
  </si>
  <si>
    <t>SISTEMI A CORREZIONE DI UN ERRORE (Vers. 1.0)</t>
  </si>
  <si>
    <t>UTILE MINIMO</t>
  </si>
  <si>
    <t>UTILE MASSIMO</t>
  </si>
  <si>
    <t>EMPOLI - ROMA</t>
  </si>
  <si>
    <t>SIENA - MILAN</t>
  </si>
  <si>
    <t>LAZIO - TORINO</t>
  </si>
  <si>
    <t>CATANIA - FIORENTINA</t>
  </si>
  <si>
    <t>ASCOLI - UDINESE</t>
  </si>
  <si>
    <t>PARMA - SAMPDORIA</t>
  </si>
  <si>
    <t>REGGINA - ATALANTA</t>
  </si>
  <si>
    <t>IMPORTO TOTALE</t>
  </si>
  <si>
    <t>RIMINI - BOLOGNA</t>
  </si>
  <si>
    <t>CAGLIARI - LAZIO</t>
  </si>
  <si>
    <t>LE MANS - MONACO</t>
  </si>
  <si>
    <t>MAINZ - NORIMBERGA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</si>
</sst>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3"/>
      <name val="Tahoma"/>
      <family val="2"/>
    </font>
    <font>
      <sz val="8"/>
      <color indexed="13"/>
      <name val="Tahoma"/>
      <family val="2"/>
    </font>
    <font>
      <b/>
      <sz val="6"/>
      <name val="Tahoma"/>
      <family val="2"/>
    </font>
    <font>
      <b/>
      <u val="single"/>
      <sz val="10"/>
      <color indexed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5" borderId="1" xfId="0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2" fontId="4" fillId="5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4" fontId="4" fillId="6" borderId="1" xfId="17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4" fontId="4" fillId="5" borderId="1" xfId="17" applyFont="1" applyFill="1" applyBorder="1" applyAlignment="1">
      <alignment horizontal="center"/>
    </xf>
    <xf numFmtId="44" fontId="4" fillId="7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iomaniabe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16</xdr:col>
      <xdr:colOff>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33350" y="57150"/>
          <a:ext cx="63722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CORRECTOR</a:t>
          </a:r>
        </a:p>
      </xdr:txBody>
    </xdr:sp>
    <xdr:clientData/>
  </xdr:twoCellAnchor>
  <xdr:twoCellAnchor>
    <xdr:from>
      <xdr:col>5</xdr:col>
      <xdr:colOff>38100</xdr:colOff>
      <xdr:row>3</xdr:row>
      <xdr:rowOff>95250</xdr:rowOff>
    </xdr:from>
    <xdr:to>
      <xdr:col>8</xdr:col>
      <xdr:colOff>247650</xdr:colOff>
      <xdr:row>5</xdr:row>
      <xdr:rowOff>9525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2124075" y="552450"/>
          <a:ext cx="1676400" cy="2095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www.calciomaniabet.com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33"/>
  <sheetViews>
    <sheetView tabSelected="1" workbookViewId="0" topLeftCell="A4">
      <selection activeCell="G8" sqref="G8:J11"/>
    </sheetView>
  </sheetViews>
  <sheetFormatPr defaultColWidth="9.140625" defaultRowHeight="12.75"/>
  <cols>
    <col min="1" max="1" width="2.421875" style="1" customWidth="1"/>
    <col min="2" max="2" width="9.140625" style="1" customWidth="1"/>
    <col min="3" max="3" width="10.00390625" style="1" customWidth="1"/>
    <col min="4" max="5" width="4.8515625" style="1" customWidth="1"/>
    <col min="6" max="6" width="2.8515625" style="1" customWidth="1"/>
    <col min="7" max="7" width="9.140625" style="1" customWidth="1"/>
    <col min="8" max="8" width="10.00390625" style="1" customWidth="1"/>
    <col min="9" max="10" width="4.8515625" style="1" customWidth="1"/>
    <col min="11" max="11" width="2.8515625" style="1" customWidth="1"/>
    <col min="12" max="12" width="9.140625" style="1" customWidth="1"/>
    <col min="13" max="13" width="10.00390625" style="1" customWidth="1"/>
    <col min="14" max="15" width="4.8515625" style="1" customWidth="1"/>
    <col min="16" max="16" width="2.8515625" style="1" customWidth="1"/>
    <col min="17" max="18" width="9.140625" style="1" customWidth="1"/>
    <col min="19" max="20" width="4.8515625" style="1" customWidth="1"/>
    <col min="21" max="21" width="2.8515625" style="1" customWidth="1"/>
    <col min="22" max="23" width="9.140625" style="1" customWidth="1"/>
    <col min="24" max="25" width="4.8515625" style="1" customWidth="1"/>
    <col min="26" max="16384" width="9.140625" style="1" customWidth="1"/>
  </cols>
  <sheetData>
    <row r="5" spans="2:16" ht="12.75" customHeight="1">
      <c r="B5" s="39" t="s">
        <v>8</v>
      </c>
      <c r="C5" s="40"/>
      <c r="D5" s="40"/>
      <c r="E5" s="40"/>
      <c r="F5" s="8"/>
      <c r="G5" s="14"/>
      <c r="H5" s="14"/>
      <c r="I5" s="14"/>
      <c r="J5" s="26" t="s">
        <v>12</v>
      </c>
      <c r="K5" s="26"/>
      <c r="L5" s="26"/>
      <c r="M5" s="26"/>
      <c r="N5" s="26"/>
      <c r="O5" s="26"/>
      <c r="P5" s="26"/>
    </row>
    <row r="6" ht="11.25" thickBot="1"/>
    <row r="7" spans="2:25" ht="10.5">
      <c r="B7" s="33" t="s">
        <v>2</v>
      </c>
      <c r="C7" s="34"/>
      <c r="D7" s="6" t="s">
        <v>0</v>
      </c>
      <c r="E7" s="7" t="s">
        <v>1</v>
      </c>
      <c r="G7" s="33" t="s">
        <v>2</v>
      </c>
      <c r="H7" s="34"/>
      <c r="I7" s="6" t="s">
        <v>0</v>
      </c>
      <c r="J7" s="7" t="s">
        <v>1</v>
      </c>
      <c r="L7" s="33" t="s">
        <v>2</v>
      </c>
      <c r="M7" s="34"/>
      <c r="N7" s="6" t="s">
        <v>0</v>
      </c>
      <c r="O7" s="7" t="s">
        <v>1</v>
      </c>
      <c r="Q7" s="33" t="s">
        <v>2</v>
      </c>
      <c r="R7" s="34"/>
      <c r="S7" s="6" t="s">
        <v>0</v>
      </c>
      <c r="T7" s="7" t="s">
        <v>1</v>
      </c>
      <c r="V7" s="33" t="s">
        <v>2</v>
      </c>
      <c r="W7" s="34"/>
      <c r="X7" s="6" t="s">
        <v>0</v>
      </c>
      <c r="Y7" s="7" t="s">
        <v>1</v>
      </c>
    </row>
    <row r="8" spans="1:25" ht="10.5">
      <c r="A8" s="3">
        <v>1</v>
      </c>
      <c r="B8" s="29" t="s">
        <v>15</v>
      </c>
      <c r="C8" s="30"/>
      <c r="D8" s="9">
        <v>2</v>
      </c>
      <c r="E8" s="10">
        <v>2</v>
      </c>
      <c r="F8" s="3">
        <v>1</v>
      </c>
      <c r="G8" s="29" t="s">
        <v>23</v>
      </c>
      <c r="H8" s="30"/>
      <c r="I8" s="9" t="s">
        <v>9</v>
      </c>
      <c r="J8" s="10">
        <v>2.6</v>
      </c>
      <c r="K8" s="3">
        <v>1</v>
      </c>
      <c r="L8" s="29" t="s">
        <v>15</v>
      </c>
      <c r="M8" s="30"/>
      <c r="N8" s="9">
        <v>2</v>
      </c>
      <c r="O8" s="10">
        <v>2</v>
      </c>
      <c r="P8" s="3">
        <v>1</v>
      </c>
      <c r="Q8" s="29" t="s">
        <v>15</v>
      </c>
      <c r="R8" s="30"/>
      <c r="S8" s="9">
        <v>2</v>
      </c>
      <c r="T8" s="10">
        <v>2</v>
      </c>
      <c r="U8" s="3">
        <v>1</v>
      </c>
      <c r="V8" s="29" t="s">
        <v>15</v>
      </c>
      <c r="W8" s="30"/>
      <c r="X8" s="9">
        <v>2</v>
      </c>
      <c r="Y8" s="10">
        <v>2</v>
      </c>
    </row>
    <row r="9" spans="1:25" ht="10.5">
      <c r="A9" s="3">
        <v>2</v>
      </c>
      <c r="B9" s="29" t="s">
        <v>16</v>
      </c>
      <c r="C9" s="30"/>
      <c r="D9" s="9" t="s">
        <v>9</v>
      </c>
      <c r="E9" s="10">
        <v>3.1</v>
      </c>
      <c r="F9" s="3">
        <v>2</v>
      </c>
      <c r="G9" s="29" t="s">
        <v>24</v>
      </c>
      <c r="H9" s="30"/>
      <c r="I9" s="9">
        <v>2</v>
      </c>
      <c r="J9" s="10">
        <v>2.5</v>
      </c>
      <c r="K9" s="3">
        <v>2</v>
      </c>
      <c r="L9" s="29" t="s">
        <v>16</v>
      </c>
      <c r="M9" s="30"/>
      <c r="N9" s="9" t="s">
        <v>9</v>
      </c>
      <c r="O9" s="10">
        <v>3.1</v>
      </c>
      <c r="P9" s="3">
        <v>2</v>
      </c>
      <c r="Q9" s="29" t="s">
        <v>16</v>
      </c>
      <c r="R9" s="30"/>
      <c r="S9" s="9" t="s">
        <v>9</v>
      </c>
      <c r="T9" s="10">
        <v>3.1</v>
      </c>
      <c r="U9" s="3">
        <v>2</v>
      </c>
      <c r="V9" s="29" t="s">
        <v>16</v>
      </c>
      <c r="W9" s="30"/>
      <c r="X9" s="9" t="s">
        <v>9</v>
      </c>
      <c r="Y9" s="10">
        <v>3.1</v>
      </c>
    </row>
    <row r="10" spans="1:26" ht="11.25" thickBot="1">
      <c r="A10" s="3">
        <v>3</v>
      </c>
      <c r="B10" s="31" t="s">
        <v>17</v>
      </c>
      <c r="C10" s="32"/>
      <c r="D10" s="11" t="s">
        <v>9</v>
      </c>
      <c r="E10" s="12">
        <v>3.4</v>
      </c>
      <c r="F10" s="19">
        <v>3</v>
      </c>
      <c r="G10" s="35" t="s">
        <v>25</v>
      </c>
      <c r="H10" s="30"/>
      <c r="I10" s="9" t="s">
        <v>9</v>
      </c>
      <c r="J10" s="10">
        <v>2.95</v>
      </c>
      <c r="K10" s="3">
        <v>3</v>
      </c>
      <c r="L10" s="29" t="s">
        <v>17</v>
      </c>
      <c r="M10" s="30"/>
      <c r="N10" s="9" t="s">
        <v>9</v>
      </c>
      <c r="O10" s="18">
        <v>3.4</v>
      </c>
      <c r="P10" s="19">
        <v>3</v>
      </c>
      <c r="Q10" s="29" t="s">
        <v>17</v>
      </c>
      <c r="R10" s="30"/>
      <c r="S10" s="9" t="s">
        <v>9</v>
      </c>
      <c r="T10" s="10">
        <v>3.4</v>
      </c>
      <c r="U10" s="3">
        <v>3</v>
      </c>
      <c r="V10" s="29" t="s">
        <v>17</v>
      </c>
      <c r="W10" s="30"/>
      <c r="X10" s="9" t="s">
        <v>9</v>
      </c>
      <c r="Y10" s="18">
        <v>3.4</v>
      </c>
      <c r="Z10" s="20"/>
    </row>
    <row r="11" spans="3:25" ht="10.5" customHeight="1" thickBot="1">
      <c r="C11" s="2"/>
      <c r="F11" s="3">
        <v>4</v>
      </c>
      <c r="G11" s="31" t="s">
        <v>26</v>
      </c>
      <c r="H11" s="32"/>
      <c r="I11" s="13" t="s">
        <v>9</v>
      </c>
      <c r="J11" s="15">
        <v>3.1</v>
      </c>
      <c r="K11" s="3">
        <v>4</v>
      </c>
      <c r="L11" s="29" t="s">
        <v>18</v>
      </c>
      <c r="M11" s="30"/>
      <c r="N11" s="9">
        <v>2</v>
      </c>
      <c r="O11" s="10">
        <v>2.2</v>
      </c>
      <c r="P11" s="3">
        <v>4</v>
      </c>
      <c r="Q11" s="29" t="s">
        <v>18</v>
      </c>
      <c r="R11" s="30"/>
      <c r="S11" s="9">
        <v>2</v>
      </c>
      <c r="T11" s="10">
        <v>2.2</v>
      </c>
      <c r="U11" s="3">
        <v>4</v>
      </c>
      <c r="V11" s="29" t="s">
        <v>18</v>
      </c>
      <c r="W11" s="30"/>
      <c r="X11" s="9">
        <v>2</v>
      </c>
      <c r="Y11" s="10">
        <v>2.2</v>
      </c>
    </row>
    <row r="12" spans="2:25" ht="10.5" customHeight="1" thickBot="1">
      <c r="B12" s="23" t="s">
        <v>5</v>
      </c>
      <c r="C12" s="23"/>
      <c r="D12" s="23"/>
      <c r="E12" s="23"/>
      <c r="K12" s="3">
        <v>5</v>
      </c>
      <c r="L12" s="27" t="s">
        <v>19</v>
      </c>
      <c r="M12" s="28"/>
      <c r="N12" s="13" t="s">
        <v>9</v>
      </c>
      <c r="O12" s="15">
        <v>3</v>
      </c>
      <c r="P12" s="3">
        <v>5</v>
      </c>
      <c r="Q12" s="29" t="s">
        <v>19</v>
      </c>
      <c r="R12" s="30"/>
      <c r="S12" s="9" t="s">
        <v>9</v>
      </c>
      <c r="T12" s="10">
        <v>3</v>
      </c>
      <c r="U12" s="3">
        <v>5</v>
      </c>
      <c r="V12" s="29" t="s">
        <v>19</v>
      </c>
      <c r="W12" s="30"/>
      <c r="X12" s="9" t="s">
        <v>9</v>
      </c>
      <c r="Y12" s="10">
        <v>3</v>
      </c>
    </row>
    <row r="13" spans="7:25" ht="10.5" customHeight="1" thickBot="1">
      <c r="G13" s="23" t="s">
        <v>6</v>
      </c>
      <c r="H13" s="23"/>
      <c r="I13" s="23"/>
      <c r="J13" s="23"/>
      <c r="P13" s="3">
        <v>6</v>
      </c>
      <c r="Q13" s="41" t="s">
        <v>20</v>
      </c>
      <c r="R13" s="42"/>
      <c r="S13" s="16" t="s">
        <v>9</v>
      </c>
      <c r="T13" s="15">
        <v>2.8</v>
      </c>
      <c r="U13" s="3">
        <v>6</v>
      </c>
      <c r="V13" s="43" t="s">
        <v>20</v>
      </c>
      <c r="W13" s="35"/>
      <c r="X13" s="17" t="s">
        <v>9</v>
      </c>
      <c r="Y13" s="10">
        <v>2.8</v>
      </c>
    </row>
    <row r="14" spans="2:25" ht="11.25" thickBot="1">
      <c r="B14" s="36" t="s">
        <v>22</v>
      </c>
      <c r="C14" s="36"/>
      <c r="D14" s="37">
        <v>20</v>
      </c>
      <c r="E14" s="37"/>
      <c r="L14" s="23" t="s">
        <v>7</v>
      </c>
      <c r="M14" s="23"/>
      <c r="N14" s="23"/>
      <c r="O14" s="23"/>
      <c r="U14" s="3">
        <v>7</v>
      </c>
      <c r="V14" s="41" t="s">
        <v>21</v>
      </c>
      <c r="W14" s="42"/>
      <c r="X14" s="16" t="s">
        <v>9</v>
      </c>
      <c r="Y14" s="15">
        <v>2.85</v>
      </c>
    </row>
    <row r="15" spans="2:20" ht="10.5">
      <c r="B15" s="36" t="s">
        <v>13</v>
      </c>
      <c r="C15" s="36"/>
      <c r="D15" s="38">
        <f>MIN(D23,D28,D33,D38)-D14</f>
        <v>11</v>
      </c>
      <c r="E15" s="36"/>
      <c r="G15" s="36" t="s">
        <v>22</v>
      </c>
      <c r="H15" s="36"/>
      <c r="I15" s="37">
        <v>20</v>
      </c>
      <c r="J15" s="37"/>
      <c r="L15" s="2"/>
      <c r="M15" s="2"/>
      <c r="N15" s="2"/>
      <c r="O15" s="2"/>
      <c r="Q15" s="23" t="s">
        <v>10</v>
      </c>
      <c r="R15" s="23"/>
      <c r="S15" s="23"/>
      <c r="T15" s="23"/>
    </row>
    <row r="16" spans="2:25" ht="10.5">
      <c r="B16" s="36" t="s">
        <v>14</v>
      </c>
      <c r="C16" s="36"/>
      <c r="D16" s="38">
        <f>(D23+D28+D33+D38)-D14</f>
        <v>203.09999999999997</v>
      </c>
      <c r="E16" s="36"/>
      <c r="G16" s="36" t="s">
        <v>13</v>
      </c>
      <c r="H16" s="36"/>
      <c r="I16" s="38">
        <f>MIN(I24,I30,I36,I42,I48)-I15</f>
        <v>56.7</v>
      </c>
      <c r="J16" s="36"/>
      <c r="L16" s="36" t="s">
        <v>22</v>
      </c>
      <c r="M16" s="36"/>
      <c r="N16" s="37">
        <v>18</v>
      </c>
      <c r="O16" s="37"/>
      <c r="Q16" s="2"/>
      <c r="R16" s="2"/>
      <c r="S16" s="2"/>
      <c r="T16" s="2"/>
      <c r="V16" s="23" t="s">
        <v>11</v>
      </c>
      <c r="W16" s="23"/>
      <c r="X16" s="23"/>
      <c r="Y16" s="23"/>
    </row>
    <row r="17" spans="2:25" ht="10.5">
      <c r="B17" s="2"/>
      <c r="C17" s="2"/>
      <c r="D17" s="2"/>
      <c r="E17" s="2"/>
      <c r="G17" s="36" t="s">
        <v>14</v>
      </c>
      <c r="H17" s="36"/>
      <c r="I17" s="38">
        <f>(I24+I30+I36+I42+I48)-I15</f>
        <v>561.628</v>
      </c>
      <c r="J17" s="36"/>
      <c r="L17" s="36" t="s">
        <v>13</v>
      </c>
      <c r="M17" s="36"/>
      <c r="N17" s="38">
        <f>MIN(N26,N33,N40,N47,N54,N61)-N16</f>
        <v>104.76000000000002</v>
      </c>
      <c r="O17" s="36"/>
      <c r="Q17" s="36" t="s">
        <v>22</v>
      </c>
      <c r="R17" s="36"/>
      <c r="S17" s="37">
        <v>21</v>
      </c>
      <c r="T17" s="37"/>
      <c r="V17" s="2"/>
      <c r="W17" s="2"/>
      <c r="X17" s="2"/>
      <c r="Y17" s="2"/>
    </row>
    <row r="18" spans="12:25" ht="10.5">
      <c r="L18" s="36" t="s">
        <v>14</v>
      </c>
      <c r="M18" s="36"/>
      <c r="N18" s="38">
        <f>(N26+N33+N40+N47+N54+N61)-N16</f>
        <v>1194.324</v>
      </c>
      <c r="O18" s="36"/>
      <c r="Q18" s="36" t="s">
        <v>13</v>
      </c>
      <c r="R18" s="36"/>
      <c r="S18" s="38">
        <f>MIN(S28,S36,S44,S52,S60,S68,S76)-S17</f>
        <v>101.76000000000002</v>
      </c>
      <c r="T18" s="36"/>
      <c r="V18" s="36" t="s">
        <v>22</v>
      </c>
      <c r="W18" s="36"/>
      <c r="X18" s="37">
        <v>24</v>
      </c>
      <c r="Y18" s="37"/>
    </row>
    <row r="19" spans="1:25" ht="10.5">
      <c r="A19" s="3">
        <v>1</v>
      </c>
      <c r="B19" s="23" t="str">
        <f>B8</f>
        <v>EMPOLI - ROMA</v>
      </c>
      <c r="C19" s="23"/>
      <c r="D19" s="4">
        <f aca="true" t="shared" si="0" ref="D19:E21">D8</f>
        <v>2</v>
      </c>
      <c r="E19" s="5">
        <f t="shared" si="0"/>
        <v>2</v>
      </c>
      <c r="F19" s="3">
        <v>1</v>
      </c>
      <c r="G19" s="23" t="str">
        <f>G8</f>
        <v>RIMINI - BOLOGNA</v>
      </c>
      <c r="H19" s="23"/>
      <c r="I19" s="4" t="str">
        <f aca="true" t="shared" si="1" ref="I19:J22">I8</f>
        <v>X</v>
      </c>
      <c r="J19" s="5">
        <f t="shared" si="1"/>
        <v>2.6</v>
      </c>
      <c r="Q19" s="36" t="s">
        <v>14</v>
      </c>
      <c r="R19" s="36"/>
      <c r="S19" s="38">
        <f>(S28+S36+S44+S52+S60+S68+S76)-S17</f>
        <v>1671.9479999999999</v>
      </c>
      <c r="T19" s="36"/>
      <c r="V19" s="36" t="s">
        <v>13</v>
      </c>
      <c r="W19" s="36"/>
      <c r="X19" s="38">
        <f>MIN(X30,X39,X48,X57,X66,X75,X84,X93)-X18</f>
        <v>110.64000000000001</v>
      </c>
      <c r="Y19" s="36"/>
    </row>
    <row r="20" spans="2:25" ht="10.5">
      <c r="B20" s="23" t="str">
        <f>B9</f>
        <v>SIENA - MILAN</v>
      </c>
      <c r="C20" s="23"/>
      <c r="D20" s="4" t="str">
        <f t="shared" si="0"/>
        <v>X</v>
      </c>
      <c r="E20" s="5">
        <f t="shared" si="0"/>
        <v>3.1</v>
      </c>
      <c r="F20" s="3"/>
      <c r="G20" s="23" t="str">
        <f>G9</f>
        <v>CAGLIARI - LAZIO</v>
      </c>
      <c r="H20" s="23"/>
      <c r="I20" s="4">
        <f t="shared" si="1"/>
        <v>2</v>
      </c>
      <c r="J20" s="5">
        <f t="shared" si="1"/>
        <v>2.5</v>
      </c>
      <c r="K20" s="3">
        <v>1</v>
      </c>
      <c r="L20" s="23" t="str">
        <f>L8</f>
        <v>EMPOLI - ROMA</v>
      </c>
      <c r="M20" s="23"/>
      <c r="N20" s="4">
        <f aca="true" t="shared" si="2" ref="N20:O24">N8</f>
        <v>2</v>
      </c>
      <c r="O20" s="5">
        <f t="shared" si="2"/>
        <v>2</v>
      </c>
      <c r="V20" s="36" t="s">
        <v>14</v>
      </c>
      <c r="W20" s="36"/>
      <c r="X20" s="38">
        <f>(X30+X39+X48+X57+X66+X75+X84+X93)-X18</f>
        <v>3351.72924</v>
      </c>
      <c r="Y20" s="36"/>
    </row>
    <row r="21" spans="2:20" ht="10.5">
      <c r="B21" s="23" t="str">
        <f>B10</f>
        <v>LAZIO - TORINO</v>
      </c>
      <c r="C21" s="23"/>
      <c r="D21" s="4" t="str">
        <f t="shared" si="0"/>
        <v>X</v>
      </c>
      <c r="E21" s="5">
        <f t="shared" si="0"/>
        <v>3.4</v>
      </c>
      <c r="F21" s="3"/>
      <c r="G21" s="23" t="str">
        <f>G10</f>
        <v>LE MANS - MONACO</v>
      </c>
      <c r="H21" s="23"/>
      <c r="I21" s="4" t="str">
        <f t="shared" si="1"/>
        <v>X</v>
      </c>
      <c r="J21" s="5">
        <f t="shared" si="1"/>
        <v>2.95</v>
      </c>
      <c r="K21" s="3"/>
      <c r="L21" s="23" t="str">
        <f>L9</f>
        <v>SIENA - MILAN</v>
      </c>
      <c r="M21" s="23"/>
      <c r="N21" s="4" t="str">
        <f t="shared" si="2"/>
        <v>X</v>
      </c>
      <c r="O21" s="5">
        <f t="shared" si="2"/>
        <v>3.1</v>
      </c>
      <c r="P21" s="3">
        <v>1</v>
      </c>
      <c r="Q21" s="23" t="str">
        <f aca="true" t="shared" si="3" ref="Q21:Q26">Q8</f>
        <v>EMPOLI - ROMA</v>
      </c>
      <c r="R21" s="23"/>
      <c r="S21" s="4">
        <f aca="true" t="shared" si="4" ref="S21:T24">S8</f>
        <v>2</v>
      </c>
      <c r="T21" s="5">
        <f t="shared" si="4"/>
        <v>2</v>
      </c>
    </row>
    <row r="22" spans="2:25" ht="10.5">
      <c r="B22" s="24" t="s">
        <v>3</v>
      </c>
      <c r="C22" s="24"/>
      <c r="D22" s="25">
        <f>D14/4</f>
        <v>5</v>
      </c>
      <c r="E22" s="25"/>
      <c r="F22" s="3"/>
      <c r="G22" s="23" t="str">
        <f>G11</f>
        <v>MAINZ - NORIMBERGA</v>
      </c>
      <c r="H22" s="23"/>
      <c r="I22" s="4" t="str">
        <f t="shared" si="1"/>
        <v>X</v>
      </c>
      <c r="J22" s="5">
        <f t="shared" si="1"/>
        <v>3.1</v>
      </c>
      <c r="K22" s="3"/>
      <c r="L22" s="23" t="str">
        <f>L10</f>
        <v>LAZIO - TORINO</v>
      </c>
      <c r="M22" s="23"/>
      <c r="N22" s="4" t="str">
        <f t="shared" si="2"/>
        <v>X</v>
      </c>
      <c r="O22" s="5">
        <f t="shared" si="2"/>
        <v>3.4</v>
      </c>
      <c r="P22" s="3"/>
      <c r="Q22" s="23" t="str">
        <f t="shared" si="3"/>
        <v>SIENA - MILAN</v>
      </c>
      <c r="R22" s="23"/>
      <c r="S22" s="4" t="str">
        <f t="shared" si="4"/>
        <v>X</v>
      </c>
      <c r="T22" s="5">
        <f t="shared" si="4"/>
        <v>3.1</v>
      </c>
      <c r="U22" s="3">
        <v>1</v>
      </c>
      <c r="V22" s="23" t="str">
        <f aca="true" t="shared" si="5" ref="V22:V28">V8</f>
        <v>EMPOLI - ROMA</v>
      </c>
      <c r="W22" s="23"/>
      <c r="X22" s="4">
        <f aca="true" t="shared" si="6" ref="X22:Y26">X8</f>
        <v>2</v>
      </c>
      <c r="Y22" s="5">
        <f t="shared" si="6"/>
        <v>2</v>
      </c>
    </row>
    <row r="23" spans="2:25" ht="10.5">
      <c r="B23" s="24" t="s">
        <v>4</v>
      </c>
      <c r="C23" s="24"/>
      <c r="D23" s="25">
        <f>PRODUCT(E19:E21,D22)</f>
        <v>105.39999999999999</v>
      </c>
      <c r="E23" s="25"/>
      <c r="F23" s="3"/>
      <c r="G23" s="24" t="s">
        <v>3</v>
      </c>
      <c r="H23" s="24"/>
      <c r="I23" s="25">
        <f>I15/5</f>
        <v>4</v>
      </c>
      <c r="J23" s="25"/>
      <c r="K23" s="3"/>
      <c r="L23" s="23" t="str">
        <f>L11</f>
        <v>CATANIA - FIORENTINA</v>
      </c>
      <c r="M23" s="23"/>
      <c r="N23" s="4">
        <f t="shared" si="2"/>
        <v>2</v>
      </c>
      <c r="O23" s="5">
        <f t="shared" si="2"/>
        <v>2.2</v>
      </c>
      <c r="P23" s="3"/>
      <c r="Q23" s="23" t="str">
        <f t="shared" si="3"/>
        <v>LAZIO - TORINO</v>
      </c>
      <c r="R23" s="23"/>
      <c r="S23" s="4" t="str">
        <f t="shared" si="4"/>
        <v>X</v>
      </c>
      <c r="T23" s="5">
        <f t="shared" si="4"/>
        <v>3.4</v>
      </c>
      <c r="U23" s="3"/>
      <c r="V23" s="23" t="str">
        <f t="shared" si="5"/>
        <v>SIENA - MILAN</v>
      </c>
      <c r="W23" s="23"/>
      <c r="X23" s="4" t="str">
        <f t="shared" si="6"/>
        <v>X</v>
      </c>
      <c r="Y23" s="5">
        <f t="shared" si="6"/>
        <v>3.1</v>
      </c>
    </row>
    <row r="24" spans="6:25" ht="10.5">
      <c r="F24" s="3"/>
      <c r="G24" s="24" t="s">
        <v>4</v>
      </c>
      <c r="H24" s="24"/>
      <c r="I24" s="25">
        <f>PRODUCT(J19:J22,I23)</f>
        <v>237.77</v>
      </c>
      <c r="J24" s="25"/>
      <c r="K24" s="3"/>
      <c r="L24" s="23" t="str">
        <f>L12</f>
        <v>ASCOLI - UDINESE</v>
      </c>
      <c r="M24" s="23"/>
      <c r="N24" s="4" t="str">
        <f t="shared" si="2"/>
        <v>X</v>
      </c>
      <c r="O24" s="5">
        <f t="shared" si="2"/>
        <v>3</v>
      </c>
      <c r="P24" s="3"/>
      <c r="Q24" s="23" t="str">
        <f t="shared" si="3"/>
        <v>CATANIA - FIORENTINA</v>
      </c>
      <c r="R24" s="23"/>
      <c r="S24" s="4">
        <f t="shared" si="4"/>
        <v>2</v>
      </c>
      <c r="T24" s="5">
        <f t="shared" si="4"/>
        <v>2.2</v>
      </c>
      <c r="U24" s="3"/>
      <c r="V24" s="23" t="str">
        <f t="shared" si="5"/>
        <v>LAZIO - TORINO</v>
      </c>
      <c r="W24" s="23"/>
      <c r="X24" s="4" t="str">
        <f t="shared" si="6"/>
        <v>X</v>
      </c>
      <c r="Y24" s="5">
        <f t="shared" si="6"/>
        <v>3.4</v>
      </c>
    </row>
    <row r="25" spans="1:25" ht="10.5">
      <c r="A25" s="3">
        <v>2</v>
      </c>
      <c r="B25" s="23" t="str">
        <f>B8</f>
        <v>EMPOLI - ROMA</v>
      </c>
      <c r="C25" s="23"/>
      <c r="D25" s="4">
        <f>D8</f>
        <v>2</v>
      </c>
      <c r="E25" s="5">
        <f>E8</f>
        <v>2</v>
      </c>
      <c r="F25" s="3"/>
      <c r="K25" s="3"/>
      <c r="L25" s="24" t="s">
        <v>3</v>
      </c>
      <c r="M25" s="24"/>
      <c r="N25" s="25">
        <f>N16/6</f>
        <v>3</v>
      </c>
      <c r="O25" s="25"/>
      <c r="P25" s="3"/>
      <c r="Q25" s="23" t="str">
        <f t="shared" si="3"/>
        <v>ASCOLI - UDINESE</v>
      </c>
      <c r="R25" s="23"/>
      <c r="S25" s="4" t="str">
        <f>S12</f>
        <v>X</v>
      </c>
      <c r="T25" s="5">
        <f>T12</f>
        <v>3</v>
      </c>
      <c r="U25" s="3"/>
      <c r="V25" s="23" t="str">
        <f t="shared" si="5"/>
        <v>CATANIA - FIORENTINA</v>
      </c>
      <c r="W25" s="23"/>
      <c r="X25" s="4">
        <f t="shared" si="6"/>
        <v>2</v>
      </c>
      <c r="Y25" s="5">
        <f t="shared" si="6"/>
        <v>2.2</v>
      </c>
    </row>
    <row r="26" spans="2:25" ht="10.5">
      <c r="B26" s="23" t="str">
        <f>B9</f>
        <v>SIENA - MILAN</v>
      </c>
      <c r="C26" s="23"/>
      <c r="D26" s="4" t="str">
        <f>D9</f>
        <v>X</v>
      </c>
      <c r="E26" s="5">
        <f>E9</f>
        <v>3.1</v>
      </c>
      <c r="F26" s="3">
        <v>2</v>
      </c>
      <c r="G26" s="23" t="str">
        <f>G8</f>
        <v>RIMINI - BOLOGNA</v>
      </c>
      <c r="H26" s="23"/>
      <c r="I26" s="4" t="str">
        <f aca="true" t="shared" si="7" ref="I26:J28">I8</f>
        <v>X</v>
      </c>
      <c r="J26" s="5">
        <f t="shared" si="7"/>
        <v>2.6</v>
      </c>
      <c r="K26" s="3"/>
      <c r="L26" s="24" t="s">
        <v>4</v>
      </c>
      <c r="M26" s="24"/>
      <c r="N26" s="25">
        <f>PRODUCT(O20:O24,N25)</f>
        <v>417.38399999999996</v>
      </c>
      <c r="O26" s="25"/>
      <c r="P26" s="3"/>
      <c r="Q26" s="21" t="str">
        <f t="shared" si="3"/>
        <v>PARMA - SAMPDORIA</v>
      </c>
      <c r="R26" s="22"/>
      <c r="S26" s="4" t="str">
        <f>S13</f>
        <v>X</v>
      </c>
      <c r="T26" s="5">
        <f>T13</f>
        <v>2.8</v>
      </c>
      <c r="U26" s="3"/>
      <c r="V26" s="23" t="str">
        <f t="shared" si="5"/>
        <v>ASCOLI - UDINESE</v>
      </c>
      <c r="W26" s="23"/>
      <c r="X26" s="4" t="str">
        <f t="shared" si="6"/>
        <v>X</v>
      </c>
      <c r="Y26" s="5">
        <f t="shared" si="6"/>
        <v>3</v>
      </c>
    </row>
    <row r="27" spans="2:25" ht="10.5">
      <c r="B27" s="24" t="s">
        <v>3</v>
      </c>
      <c r="C27" s="24"/>
      <c r="D27" s="25">
        <f>D14/4</f>
        <v>5</v>
      </c>
      <c r="E27" s="25"/>
      <c r="F27" s="3"/>
      <c r="G27" s="23" t="str">
        <f>G9</f>
        <v>CAGLIARI - LAZIO</v>
      </c>
      <c r="H27" s="23"/>
      <c r="I27" s="4">
        <f t="shared" si="7"/>
        <v>2</v>
      </c>
      <c r="J27" s="5">
        <f t="shared" si="7"/>
        <v>2.5</v>
      </c>
      <c r="K27" s="3"/>
      <c r="P27" s="3"/>
      <c r="Q27" s="24" t="s">
        <v>3</v>
      </c>
      <c r="R27" s="24"/>
      <c r="S27" s="25">
        <f>S17/7</f>
        <v>3</v>
      </c>
      <c r="T27" s="25"/>
      <c r="U27" s="3"/>
      <c r="V27" s="21" t="str">
        <f t="shared" si="5"/>
        <v>PARMA - SAMPDORIA</v>
      </c>
      <c r="W27" s="22"/>
      <c r="X27" s="4" t="str">
        <f>X13</f>
        <v>X</v>
      </c>
      <c r="Y27" s="5">
        <f>Y13</f>
        <v>2.8</v>
      </c>
    </row>
    <row r="28" spans="2:25" ht="10.5">
      <c r="B28" s="24" t="s">
        <v>4</v>
      </c>
      <c r="C28" s="24"/>
      <c r="D28" s="25">
        <f>PRODUCT(E25:E26,D27)</f>
        <v>31</v>
      </c>
      <c r="E28" s="25"/>
      <c r="F28" s="3"/>
      <c r="G28" s="23" t="str">
        <f>G10</f>
        <v>LE MANS - MONACO</v>
      </c>
      <c r="H28" s="23"/>
      <c r="I28" s="4" t="str">
        <f t="shared" si="7"/>
        <v>X</v>
      </c>
      <c r="J28" s="5">
        <f t="shared" si="7"/>
        <v>2.95</v>
      </c>
      <c r="K28" s="3">
        <v>2</v>
      </c>
      <c r="L28" s="23" t="str">
        <f>L8</f>
        <v>EMPOLI - ROMA</v>
      </c>
      <c r="M28" s="23"/>
      <c r="N28" s="4">
        <f aca="true" t="shared" si="8" ref="N28:O31">N8</f>
        <v>2</v>
      </c>
      <c r="O28" s="5">
        <f t="shared" si="8"/>
        <v>2</v>
      </c>
      <c r="P28" s="3"/>
      <c r="Q28" s="24" t="s">
        <v>4</v>
      </c>
      <c r="R28" s="24"/>
      <c r="S28" s="25">
        <f>PRODUCT(T21:T25,S27)</f>
        <v>417.38399999999996</v>
      </c>
      <c r="T28" s="25"/>
      <c r="U28" s="3"/>
      <c r="V28" s="21" t="str">
        <f t="shared" si="5"/>
        <v>REGGINA - ATALANTA</v>
      </c>
      <c r="W28" s="22"/>
      <c r="X28" s="4" t="str">
        <f>X14</f>
        <v>X</v>
      </c>
      <c r="Y28" s="5">
        <f>Y14</f>
        <v>2.85</v>
      </c>
    </row>
    <row r="29" spans="6:25" ht="10.5">
      <c r="F29" s="3"/>
      <c r="G29" s="24" t="s">
        <v>3</v>
      </c>
      <c r="H29" s="24"/>
      <c r="I29" s="25">
        <f>I15/5</f>
        <v>4</v>
      </c>
      <c r="J29" s="25"/>
      <c r="K29" s="3"/>
      <c r="L29" s="23" t="str">
        <f>L9</f>
        <v>SIENA - MILAN</v>
      </c>
      <c r="M29" s="23"/>
      <c r="N29" s="4" t="str">
        <f t="shared" si="8"/>
        <v>X</v>
      </c>
      <c r="O29" s="5">
        <f t="shared" si="8"/>
        <v>3.1</v>
      </c>
      <c r="P29" s="3"/>
      <c r="U29" s="3"/>
      <c r="V29" s="24" t="s">
        <v>3</v>
      </c>
      <c r="W29" s="24"/>
      <c r="X29" s="25">
        <f>X18/8</f>
        <v>3</v>
      </c>
      <c r="Y29" s="25"/>
    </row>
    <row r="30" spans="1:25" ht="10.5">
      <c r="A30" s="3">
        <v>3</v>
      </c>
      <c r="B30" s="23" t="str">
        <f>B8</f>
        <v>EMPOLI - ROMA</v>
      </c>
      <c r="C30" s="23"/>
      <c r="D30" s="4">
        <f>D8</f>
        <v>2</v>
      </c>
      <c r="E30" s="5">
        <f>E8</f>
        <v>2</v>
      </c>
      <c r="F30" s="3"/>
      <c r="G30" s="24" t="s">
        <v>4</v>
      </c>
      <c r="H30" s="24"/>
      <c r="I30" s="25">
        <f>PRODUCT(J26:J28,I29)</f>
        <v>76.7</v>
      </c>
      <c r="J30" s="25"/>
      <c r="K30" s="3"/>
      <c r="L30" s="23" t="str">
        <f>L10</f>
        <v>LAZIO - TORINO</v>
      </c>
      <c r="M30" s="23"/>
      <c r="N30" s="4" t="str">
        <f t="shared" si="8"/>
        <v>X</v>
      </c>
      <c r="O30" s="5">
        <f t="shared" si="8"/>
        <v>3.4</v>
      </c>
      <c r="P30" s="3">
        <v>2</v>
      </c>
      <c r="Q30" s="23" t="str">
        <f>Q8</f>
        <v>EMPOLI - ROMA</v>
      </c>
      <c r="R30" s="23"/>
      <c r="S30" s="4">
        <f aca="true" t="shared" si="9" ref="S30:T33">S8</f>
        <v>2</v>
      </c>
      <c r="T30" s="5">
        <f t="shared" si="9"/>
        <v>2</v>
      </c>
      <c r="U30" s="3"/>
      <c r="V30" s="24" t="s">
        <v>4</v>
      </c>
      <c r="W30" s="24"/>
      <c r="X30" s="25">
        <f>PRODUCT(Y22:Y26,X29)</f>
        <v>417.38399999999996</v>
      </c>
      <c r="Y30" s="25"/>
    </row>
    <row r="31" spans="2:21" ht="10.5">
      <c r="B31" s="23" t="str">
        <f>B10</f>
        <v>LAZIO - TORINO</v>
      </c>
      <c r="C31" s="23"/>
      <c r="D31" s="4" t="str">
        <f>D10</f>
        <v>X</v>
      </c>
      <c r="E31" s="5">
        <f>E10</f>
        <v>3.4</v>
      </c>
      <c r="F31" s="3"/>
      <c r="K31" s="3"/>
      <c r="L31" s="23" t="str">
        <f>L11</f>
        <v>CATANIA - FIORENTINA</v>
      </c>
      <c r="M31" s="23"/>
      <c r="N31" s="4">
        <f t="shared" si="8"/>
        <v>2</v>
      </c>
      <c r="O31" s="5">
        <f t="shared" si="8"/>
        <v>2.2</v>
      </c>
      <c r="P31" s="3"/>
      <c r="Q31" s="23" t="str">
        <f>Q9</f>
        <v>SIENA - MILAN</v>
      </c>
      <c r="R31" s="23"/>
      <c r="S31" s="4" t="str">
        <f t="shared" si="9"/>
        <v>X</v>
      </c>
      <c r="T31" s="5">
        <f t="shared" si="9"/>
        <v>3.1</v>
      </c>
      <c r="U31" s="3"/>
    </row>
    <row r="32" spans="2:25" ht="10.5">
      <c r="B32" s="24" t="s">
        <v>3</v>
      </c>
      <c r="C32" s="24"/>
      <c r="D32" s="25">
        <f>D14/4</f>
        <v>5</v>
      </c>
      <c r="E32" s="25"/>
      <c r="F32" s="3">
        <v>3</v>
      </c>
      <c r="G32" s="23" t="str">
        <f>G9</f>
        <v>CAGLIARI - LAZIO</v>
      </c>
      <c r="H32" s="23"/>
      <c r="I32" s="4">
        <f aca="true" t="shared" si="10" ref="I32:J34">I9</f>
        <v>2</v>
      </c>
      <c r="J32" s="5">
        <f t="shared" si="10"/>
        <v>2.5</v>
      </c>
      <c r="K32" s="3"/>
      <c r="L32" s="24" t="s">
        <v>3</v>
      </c>
      <c r="M32" s="24"/>
      <c r="N32" s="25">
        <f>N16/6</f>
        <v>3</v>
      </c>
      <c r="O32" s="25"/>
      <c r="P32" s="3"/>
      <c r="Q32" s="23" t="str">
        <f>Q10</f>
        <v>LAZIO - TORINO</v>
      </c>
      <c r="R32" s="23"/>
      <c r="S32" s="4" t="str">
        <f t="shared" si="9"/>
        <v>X</v>
      </c>
      <c r="T32" s="5">
        <f t="shared" si="9"/>
        <v>3.4</v>
      </c>
      <c r="U32" s="3">
        <v>2</v>
      </c>
      <c r="V32" s="23" t="str">
        <f aca="true" t="shared" si="11" ref="V32:V37">V8</f>
        <v>EMPOLI - ROMA</v>
      </c>
      <c r="W32" s="23"/>
      <c r="X32" s="4">
        <f>X8</f>
        <v>2</v>
      </c>
      <c r="Y32" s="5">
        <f>Y8</f>
        <v>2</v>
      </c>
    </row>
    <row r="33" spans="2:25" ht="10.5">
      <c r="B33" s="24" t="s">
        <v>4</v>
      </c>
      <c r="C33" s="24"/>
      <c r="D33" s="25">
        <f>PRODUCT(E30:E31,D32)</f>
        <v>34</v>
      </c>
      <c r="E33" s="25"/>
      <c r="F33" s="3"/>
      <c r="G33" s="23" t="str">
        <f>G10</f>
        <v>LE MANS - MONACO</v>
      </c>
      <c r="H33" s="23"/>
      <c r="I33" s="4" t="str">
        <f t="shared" si="10"/>
        <v>X</v>
      </c>
      <c r="J33" s="5">
        <f t="shared" si="10"/>
        <v>2.95</v>
      </c>
      <c r="K33" s="3"/>
      <c r="L33" s="24" t="s">
        <v>4</v>
      </c>
      <c r="M33" s="24"/>
      <c r="N33" s="25">
        <f>PRODUCT(O28:O31,N32)</f>
        <v>139.128</v>
      </c>
      <c r="O33" s="25"/>
      <c r="P33" s="3"/>
      <c r="Q33" s="23" t="str">
        <f>Q11</f>
        <v>CATANIA - FIORENTINA</v>
      </c>
      <c r="R33" s="23"/>
      <c r="S33" s="4">
        <f t="shared" si="9"/>
        <v>2</v>
      </c>
      <c r="T33" s="5">
        <f t="shared" si="9"/>
        <v>2.2</v>
      </c>
      <c r="U33" s="3"/>
      <c r="V33" s="23" t="str">
        <f t="shared" si="11"/>
        <v>SIENA - MILAN</v>
      </c>
      <c r="W33" s="23"/>
      <c r="X33" s="4" t="str">
        <f aca="true" t="shared" si="12" ref="X33:Y35">X9</f>
        <v>X</v>
      </c>
      <c r="Y33" s="5">
        <f t="shared" si="12"/>
        <v>3.1</v>
      </c>
    </row>
    <row r="34" spans="6:25" ht="10.5">
      <c r="F34" s="3"/>
      <c r="G34" s="23" t="str">
        <f>G11</f>
        <v>MAINZ - NORIMBERGA</v>
      </c>
      <c r="H34" s="23"/>
      <c r="I34" s="4" t="str">
        <f t="shared" si="10"/>
        <v>X</v>
      </c>
      <c r="J34" s="5">
        <f t="shared" si="10"/>
        <v>3.1</v>
      </c>
      <c r="K34" s="3"/>
      <c r="P34" s="3"/>
      <c r="Q34" s="21" t="str">
        <f>Q12</f>
        <v>ASCOLI - UDINESE</v>
      </c>
      <c r="R34" s="22"/>
      <c r="S34" s="4" t="str">
        <f>S12</f>
        <v>X</v>
      </c>
      <c r="T34" s="5">
        <f>T13</f>
        <v>2.8</v>
      </c>
      <c r="U34" s="3"/>
      <c r="V34" s="23" t="str">
        <f t="shared" si="11"/>
        <v>LAZIO - TORINO</v>
      </c>
      <c r="W34" s="23"/>
      <c r="X34" s="4" t="str">
        <f t="shared" si="12"/>
        <v>X</v>
      </c>
      <c r="Y34" s="5">
        <f t="shared" si="12"/>
        <v>3.4</v>
      </c>
    </row>
    <row r="35" spans="1:25" ht="10.5">
      <c r="A35" s="3">
        <v>4</v>
      </c>
      <c r="B35" s="23" t="str">
        <f>B9</f>
        <v>SIENA - MILAN</v>
      </c>
      <c r="C35" s="23"/>
      <c r="D35" s="4" t="str">
        <f>D9</f>
        <v>X</v>
      </c>
      <c r="E35" s="5">
        <f>E9</f>
        <v>3.1</v>
      </c>
      <c r="F35" s="3"/>
      <c r="G35" s="24" t="s">
        <v>3</v>
      </c>
      <c r="H35" s="24"/>
      <c r="I35" s="25">
        <f>I15/5</f>
        <v>4</v>
      </c>
      <c r="J35" s="25"/>
      <c r="K35" s="3">
        <v>3</v>
      </c>
      <c r="L35" s="23" t="str">
        <f>L8</f>
        <v>EMPOLI - ROMA</v>
      </c>
      <c r="M35" s="23"/>
      <c r="N35" s="4">
        <f aca="true" t="shared" si="13" ref="N35:O37">N8</f>
        <v>2</v>
      </c>
      <c r="O35" s="5">
        <f t="shared" si="13"/>
        <v>2</v>
      </c>
      <c r="P35" s="3"/>
      <c r="Q35" s="24" t="s">
        <v>3</v>
      </c>
      <c r="R35" s="24"/>
      <c r="S35" s="25">
        <f>S17/7</f>
        <v>3</v>
      </c>
      <c r="T35" s="25"/>
      <c r="U35" s="3"/>
      <c r="V35" s="23" t="str">
        <f t="shared" si="11"/>
        <v>CATANIA - FIORENTINA</v>
      </c>
      <c r="W35" s="23"/>
      <c r="X35" s="4">
        <f t="shared" si="12"/>
        <v>2</v>
      </c>
      <c r="Y35" s="5">
        <f t="shared" si="12"/>
        <v>2.2</v>
      </c>
    </row>
    <row r="36" spans="2:25" ht="10.5">
      <c r="B36" s="23" t="str">
        <f>B10</f>
        <v>LAZIO - TORINO</v>
      </c>
      <c r="C36" s="23"/>
      <c r="D36" s="4" t="str">
        <f>D10</f>
        <v>X</v>
      </c>
      <c r="E36" s="5">
        <f>E10</f>
        <v>3.4</v>
      </c>
      <c r="F36" s="3"/>
      <c r="G36" s="24" t="s">
        <v>4</v>
      </c>
      <c r="H36" s="24"/>
      <c r="I36" s="25">
        <f>PRODUCT(J32:J34,I35)</f>
        <v>91.45</v>
      </c>
      <c r="J36" s="25"/>
      <c r="K36" s="3"/>
      <c r="L36" s="23" t="str">
        <f>L9</f>
        <v>SIENA - MILAN</v>
      </c>
      <c r="M36" s="23"/>
      <c r="N36" s="4" t="str">
        <f t="shared" si="13"/>
        <v>X</v>
      </c>
      <c r="O36" s="5">
        <f t="shared" si="13"/>
        <v>3.1</v>
      </c>
      <c r="P36" s="3"/>
      <c r="Q36" s="24" t="s">
        <v>4</v>
      </c>
      <c r="R36" s="24"/>
      <c r="S36" s="25">
        <f>PRODUCT(T30:T33,S35)</f>
        <v>139.128</v>
      </c>
      <c r="T36" s="25"/>
      <c r="U36" s="3"/>
      <c r="V36" s="21" t="str">
        <f t="shared" si="11"/>
        <v>ASCOLI - UDINESE</v>
      </c>
      <c r="W36" s="22"/>
      <c r="X36" s="4" t="str">
        <f>X12</f>
        <v>X</v>
      </c>
      <c r="Y36" s="5">
        <f>Y12</f>
        <v>3</v>
      </c>
    </row>
    <row r="37" spans="2:25" ht="10.5">
      <c r="B37" s="24" t="s">
        <v>3</v>
      </c>
      <c r="C37" s="24"/>
      <c r="D37" s="25">
        <f>D14/4</f>
        <v>5</v>
      </c>
      <c r="E37" s="25"/>
      <c r="F37" s="3"/>
      <c r="K37" s="3"/>
      <c r="L37" s="23" t="str">
        <f>L10</f>
        <v>LAZIO - TORINO</v>
      </c>
      <c r="M37" s="23"/>
      <c r="N37" s="4" t="str">
        <f t="shared" si="13"/>
        <v>X</v>
      </c>
      <c r="O37" s="5">
        <f t="shared" si="13"/>
        <v>3.4</v>
      </c>
      <c r="P37" s="3"/>
      <c r="U37" s="3"/>
      <c r="V37" s="21" t="str">
        <f t="shared" si="11"/>
        <v>PARMA - SAMPDORIA</v>
      </c>
      <c r="W37" s="22"/>
      <c r="X37" s="4" t="str">
        <f>X13</f>
        <v>X</v>
      </c>
      <c r="Y37" s="5">
        <f>Y13</f>
        <v>2.8</v>
      </c>
    </row>
    <row r="38" spans="2:25" ht="10.5">
      <c r="B38" s="24" t="s">
        <v>4</v>
      </c>
      <c r="C38" s="24"/>
      <c r="D38" s="25">
        <f>PRODUCT(E35:E36,D37)</f>
        <v>52.699999999999996</v>
      </c>
      <c r="E38" s="25"/>
      <c r="F38" s="3">
        <v>4</v>
      </c>
      <c r="G38" s="23" t="str">
        <f>G8</f>
        <v>RIMINI - BOLOGNA</v>
      </c>
      <c r="H38" s="23"/>
      <c r="I38" s="4" t="str">
        <f>I8</f>
        <v>X</v>
      </c>
      <c r="J38" s="5">
        <f>J8</f>
        <v>2.6</v>
      </c>
      <c r="K38" s="3"/>
      <c r="L38" s="23" t="str">
        <f>L12</f>
        <v>ASCOLI - UDINESE</v>
      </c>
      <c r="M38" s="23"/>
      <c r="N38" s="4" t="str">
        <f>N12</f>
        <v>X</v>
      </c>
      <c r="O38" s="5">
        <f>O12</f>
        <v>3</v>
      </c>
      <c r="P38" s="3">
        <v>3</v>
      </c>
      <c r="Q38" s="23" t="str">
        <f>Q9</f>
        <v>SIENA - MILAN</v>
      </c>
      <c r="R38" s="23"/>
      <c r="S38" s="4" t="str">
        <f aca="true" t="shared" si="14" ref="S38:T42">S9</f>
        <v>X</v>
      </c>
      <c r="T38" s="5">
        <f t="shared" si="14"/>
        <v>3.1</v>
      </c>
      <c r="U38" s="3"/>
      <c r="V38" s="24" t="s">
        <v>3</v>
      </c>
      <c r="W38" s="24"/>
      <c r="X38" s="25">
        <f>X18/8</f>
        <v>3</v>
      </c>
      <c r="Y38" s="25"/>
    </row>
    <row r="39" spans="6:25" ht="10.5">
      <c r="F39" s="3"/>
      <c r="G39" s="23" t="str">
        <f>G9</f>
        <v>CAGLIARI - LAZIO</v>
      </c>
      <c r="H39" s="23"/>
      <c r="I39" s="4">
        <f>I9</f>
        <v>2</v>
      </c>
      <c r="J39" s="5">
        <f>J9</f>
        <v>2.5</v>
      </c>
      <c r="K39" s="3"/>
      <c r="L39" s="24" t="s">
        <v>3</v>
      </c>
      <c r="M39" s="24"/>
      <c r="N39" s="25">
        <f>N16/6</f>
        <v>3</v>
      </c>
      <c r="O39" s="25"/>
      <c r="P39" s="3"/>
      <c r="Q39" s="21" t="str">
        <f>Q10</f>
        <v>LAZIO - TORINO</v>
      </c>
      <c r="R39" s="22"/>
      <c r="S39" s="4" t="str">
        <f t="shared" si="14"/>
        <v>X</v>
      </c>
      <c r="T39" s="5">
        <f t="shared" si="14"/>
        <v>3.4</v>
      </c>
      <c r="U39" s="3"/>
      <c r="V39" s="24" t="s">
        <v>4</v>
      </c>
      <c r="W39" s="24"/>
      <c r="X39" s="25">
        <f>PRODUCT(Y32:Y35,X38)</f>
        <v>139.128</v>
      </c>
      <c r="Y39" s="25"/>
    </row>
    <row r="40" spans="6:21" ht="10.5">
      <c r="F40" s="3"/>
      <c r="G40" s="23" t="str">
        <f>G11</f>
        <v>MAINZ - NORIMBERGA</v>
      </c>
      <c r="H40" s="23"/>
      <c r="I40" s="4" t="str">
        <f>I11</f>
        <v>X</v>
      </c>
      <c r="J40" s="5">
        <f>J11</f>
        <v>3.1</v>
      </c>
      <c r="K40" s="3"/>
      <c r="L40" s="24" t="s">
        <v>4</v>
      </c>
      <c r="M40" s="24"/>
      <c r="N40" s="25">
        <f>PRODUCT(O35:O38,N39)</f>
        <v>189.71999999999997</v>
      </c>
      <c r="O40" s="25"/>
      <c r="P40" s="3"/>
      <c r="Q40" s="21" t="str">
        <f>Q11</f>
        <v>CATANIA - FIORENTINA</v>
      </c>
      <c r="R40" s="22"/>
      <c r="S40" s="4">
        <f t="shared" si="14"/>
        <v>2</v>
      </c>
      <c r="T40" s="5">
        <f t="shared" si="14"/>
        <v>2.2</v>
      </c>
      <c r="U40" s="3"/>
    </row>
    <row r="41" spans="6:25" ht="10.5">
      <c r="F41" s="3"/>
      <c r="G41" s="24" t="s">
        <v>3</v>
      </c>
      <c r="H41" s="24"/>
      <c r="I41" s="25">
        <f>I15/5</f>
        <v>4</v>
      </c>
      <c r="J41" s="25"/>
      <c r="K41" s="3"/>
      <c r="P41" s="3"/>
      <c r="Q41" s="21" t="str">
        <f>Q12</f>
        <v>ASCOLI - UDINESE</v>
      </c>
      <c r="R41" s="22"/>
      <c r="S41" s="4" t="str">
        <f t="shared" si="14"/>
        <v>X</v>
      </c>
      <c r="T41" s="5">
        <f t="shared" si="14"/>
        <v>3</v>
      </c>
      <c r="U41" s="3">
        <v>3</v>
      </c>
      <c r="V41" s="23" t="str">
        <f>V14</f>
        <v>REGGINA - ATALANTA</v>
      </c>
      <c r="W41" s="23"/>
      <c r="X41" s="4" t="str">
        <f>X14</f>
        <v>X</v>
      </c>
      <c r="Y41" s="5">
        <f>Y14</f>
        <v>2.85</v>
      </c>
    </row>
    <row r="42" spans="6:25" ht="10.5">
      <c r="F42" s="3"/>
      <c r="G42" s="24" t="s">
        <v>4</v>
      </c>
      <c r="H42" s="24"/>
      <c r="I42" s="25">
        <f>PRODUCT(J38:J40,I41)</f>
        <v>80.60000000000001</v>
      </c>
      <c r="J42" s="25"/>
      <c r="K42" s="3">
        <v>4</v>
      </c>
      <c r="L42" s="23" t="str">
        <f>L9</f>
        <v>SIENA - MILAN</v>
      </c>
      <c r="M42" s="23"/>
      <c r="N42" s="4" t="str">
        <f aca="true" t="shared" si="15" ref="N42:O45">N9</f>
        <v>X</v>
      </c>
      <c r="O42" s="5">
        <f t="shared" si="15"/>
        <v>3.1</v>
      </c>
      <c r="P42" s="3"/>
      <c r="Q42" s="21" t="str">
        <f>Q13</f>
        <v>PARMA - SAMPDORIA</v>
      </c>
      <c r="R42" s="22"/>
      <c r="S42" s="4" t="str">
        <f t="shared" si="14"/>
        <v>X</v>
      </c>
      <c r="T42" s="5">
        <f t="shared" si="14"/>
        <v>2.8</v>
      </c>
      <c r="U42" s="3"/>
      <c r="V42" s="23" t="str">
        <f>V9</f>
        <v>SIENA - MILAN</v>
      </c>
      <c r="W42" s="23"/>
      <c r="X42" s="4" t="str">
        <f>X9</f>
        <v>X</v>
      </c>
      <c r="Y42" s="5">
        <f>Y9</f>
        <v>3.1</v>
      </c>
    </row>
    <row r="43" spans="6:25" ht="10.5">
      <c r="F43" s="3"/>
      <c r="K43" s="3"/>
      <c r="L43" s="23" t="str">
        <f>L10</f>
        <v>LAZIO - TORINO</v>
      </c>
      <c r="M43" s="23"/>
      <c r="N43" s="4" t="str">
        <f t="shared" si="15"/>
        <v>X</v>
      </c>
      <c r="O43" s="5">
        <f t="shared" si="15"/>
        <v>3.4</v>
      </c>
      <c r="P43" s="3"/>
      <c r="Q43" s="24" t="s">
        <v>3</v>
      </c>
      <c r="R43" s="24"/>
      <c r="S43" s="25">
        <f>S17/7</f>
        <v>3</v>
      </c>
      <c r="T43" s="25"/>
      <c r="U43" s="3"/>
      <c r="V43" s="23" t="str">
        <f>V10</f>
        <v>LAZIO - TORINO</v>
      </c>
      <c r="W43" s="23"/>
      <c r="X43" s="4" t="str">
        <f>X10</f>
        <v>X</v>
      </c>
      <c r="Y43" s="5">
        <f>Y10</f>
        <v>3.4</v>
      </c>
    </row>
    <row r="44" spans="6:25" ht="10.5">
      <c r="F44" s="3">
        <v>5</v>
      </c>
      <c r="G44" s="23" t="str">
        <f>G8</f>
        <v>RIMINI - BOLOGNA</v>
      </c>
      <c r="H44" s="23"/>
      <c r="I44" s="4" t="str">
        <f>I8</f>
        <v>X</v>
      </c>
      <c r="J44" s="5">
        <f>J8</f>
        <v>2.6</v>
      </c>
      <c r="K44" s="3"/>
      <c r="L44" s="23" t="str">
        <f>L11</f>
        <v>CATANIA - FIORENTINA</v>
      </c>
      <c r="M44" s="23"/>
      <c r="N44" s="4">
        <f t="shared" si="15"/>
        <v>2</v>
      </c>
      <c r="O44" s="5">
        <f t="shared" si="15"/>
        <v>2.2</v>
      </c>
      <c r="P44" s="3"/>
      <c r="Q44" s="24" t="s">
        <v>4</v>
      </c>
      <c r="R44" s="24"/>
      <c r="S44" s="25">
        <f>PRODUCT(T38:T41,S43)</f>
        <v>208.69199999999998</v>
      </c>
      <c r="T44" s="25"/>
      <c r="U44" s="3"/>
      <c r="V44" s="23" t="str">
        <f>V12</f>
        <v>ASCOLI - UDINESE</v>
      </c>
      <c r="W44" s="23"/>
      <c r="X44" s="4" t="str">
        <f>X12</f>
        <v>X</v>
      </c>
      <c r="Y44" s="5">
        <f>Y12</f>
        <v>3</v>
      </c>
    </row>
    <row r="45" spans="6:25" ht="10.5">
      <c r="F45" s="3"/>
      <c r="G45" s="23" t="str">
        <f>G10</f>
        <v>LE MANS - MONACO</v>
      </c>
      <c r="H45" s="23"/>
      <c r="I45" s="4" t="str">
        <f>I10</f>
        <v>X</v>
      </c>
      <c r="J45" s="5">
        <f>J10</f>
        <v>2.95</v>
      </c>
      <c r="K45" s="3"/>
      <c r="L45" s="23" t="str">
        <f>L12</f>
        <v>ASCOLI - UDINESE</v>
      </c>
      <c r="M45" s="23"/>
      <c r="N45" s="4" t="str">
        <f t="shared" si="15"/>
        <v>X</v>
      </c>
      <c r="O45" s="5">
        <f t="shared" si="15"/>
        <v>3</v>
      </c>
      <c r="P45" s="3"/>
      <c r="U45" s="3"/>
      <c r="V45" s="21" t="str">
        <f>V11</f>
        <v>CATANIA - FIORENTINA</v>
      </c>
      <c r="W45" s="22"/>
      <c r="X45" s="4">
        <f>X11</f>
        <v>2</v>
      </c>
      <c r="Y45" s="5">
        <f>Y11</f>
        <v>2.2</v>
      </c>
    </row>
    <row r="46" spans="6:25" ht="10.5">
      <c r="F46" s="3"/>
      <c r="G46" s="23" t="str">
        <f>G11</f>
        <v>MAINZ - NORIMBERGA</v>
      </c>
      <c r="H46" s="23"/>
      <c r="I46" s="4" t="str">
        <f>I11</f>
        <v>X</v>
      </c>
      <c r="J46" s="5">
        <f>J11</f>
        <v>3.1</v>
      </c>
      <c r="K46" s="3"/>
      <c r="L46" s="24" t="s">
        <v>3</v>
      </c>
      <c r="M46" s="24"/>
      <c r="N46" s="25">
        <f>N16/6</f>
        <v>3</v>
      </c>
      <c r="O46" s="25"/>
      <c r="P46" s="3">
        <v>4</v>
      </c>
      <c r="Q46" s="23" t="str">
        <f>Q8</f>
        <v>EMPOLI - ROMA</v>
      </c>
      <c r="R46" s="23"/>
      <c r="S46" s="4">
        <f>S8</f>
        <v>2</v>
      </c>
      <c r="T46" s="5">
        <f>T8</f>
        <v>2</v>
      </c>
      <c r="U46" s="3"/>
      <c r="V46" s="21" t="str">
        <f>V13</f>
        <v>PARMA - SAMPDORIA</v>
      </c>
      <c r="W46" s="22"/>
      <c r="X46" s="4" t="str">
        <f>X13</f>
        <v>X</v>
      </c>
      <c r="Y46" s="5">
        <f>Y13</f>
        <v>2.8</v>
      </c>
    </row>
    <row r="47" spans="6:25" ht="10.5">
      <c r="F47" s="3"/>
      <c r="G47" s="24" t="s">
        <v>3</v>
      </c>
      <c r="H47" s="24"/>
      <c r="I47" s="25">
        <f>I15/5</f>
        <v>4</v>
      </c>
      <c r="J47" s="25"/>
      <c r="K47" s="3"/>
      <c r="L47" s="24" t="s">
        <v>4</v>
      </c>
      <c r="M47" s="24"/>
      <c r="N47" s="25">
        <f>PRODUCT(O42:O45,N46)</f>
        <v>208.69199999999998</v>
      </c>
      <c r="O47" s="25"/>
      <c r="P47" s="3"/>
      <c r="Q47" s="23" t="str">
        <f>Q10</f>
        <v>LAZIO - TORINO</v>
      </c>
      <c r="R47" s="23"/>
      <c r="S47" s="4" t="str">
        <f aca="true" t="shared" si="16" ref="S47:T50">S10</f>
        <v>X</v>
      </c>
      <c r="T47" s="5">
        <f t="shared" si="16"/>
        <v>3.4</v>
      </c>
      <c r="U47" s="3"/>
      <c r="V47" s="24" t="s">
        <v>3</v>
      </c>
      <c r="W47" s="24"/>
      <c r="X47" s="25">
        <f>X18/8</f>
        <v>3</v>
      </c>
      <c r="Y47" s="25"/>
    </row>
    <row r="48" spans="6:25" ht="10.5">
      <c r="F48" s="3"/>
      <c r="G48" s="24" t="s">
        <v>4</v>
      </c>
      <c r="H48" s="24"/>
      <c r="I48" s="25">
        <f>PRODUCT(J44:J46,I47)</f>
        <v>95.10800000000002</v>
      </c>
      <c r="J48" s="25"/>
      <c r="K48" s="3"/>
      <c r="P48" s="3"/>
      <c r="Q48" s="23" t="str">
        <f>Q11</f>
        <v>CATANIA - FIORENTINA</v>
      </c>
      <c r="R48" s="23"/>
      <c r="S48" s="4">
        <f t="shared" si="16"/>
        <v>2</v>
      </c>
      <c r="T48" s="5">
        <f t="shared" si="16"/>
        <v>2.2</v>
      </c>
      <c r="U48" s="3"/>
      <c r="V48" s="24" t="s">
        <v>4</v>
      </c>
      <c r="W48" s="24"/>
      <c r="X48" s="25">
        <f>PRODUCT(Y41:Y44,X47)</f>
        <v>270.351</v>
      </c>
      <c r="Y48" s="25"/>
    </row>
    <row r="49" spans="6:21" ht="10.5">
      <c r="F49" s="3"/>
      <c r="K49" s="3">
        <v>5</v>
      </c>
      <c r="L49" s="23" t="str">
        <f>L8</f>
        <v>EMPOLI - ROMA</v>
      </c>
      <c r="M49" s="23"/>
      <c r="N49" s="4">
        <f>N8</f>
        <v>2</v>
      </c>
      <c r="O49" s="5">
        <f>O8</f>
        <v>2</v>
      </c>
      <c r="P49" s="3"/>
      <c r="Q49" s="23" t="str">
        <f>Q12</f>
        <v>ASCOLI - UDINESE</v>
      </c>
      <c r="R49" s="23"/>
      <c r="S49" s="4" t="str">
        <f t="shared" si="16"/>
        <v>X</v>
      </c>
      <c r="T49" s="5">
        <f t="shared" si="16"/>
        <v>3</v>
      </c>
      <c r="U49" s="3"/>
    </row>
    <row r="50" spans="6:25" ht="10.5">
      <c r="F50" s="3"/>
      <c r="K50" s="3"/>
      <c r="L50" s="23" t="str">
        <f>L10</f>
        <v>LAZIO - TORINO</v>
      </c>
      <c r="M50" s="23"/>
      <c r="N50" s="4" t="str">
        <f aca="true" t="shared" si="17" ref="N50:O52">N10</f>
        <v>X</v>
      </c>
      <c r="O50" s="5">
        <f t="shared" si="17"/>
        <v>3.4</v>
      </c>
      <c r="P50" s="3"/>
      <c r="Q50" s="21" t="str">
        <f>Q13</f>
        <v>PARMA - SAMPDORIA</v>
      </c>
      <c r="R50" s="22"/>
      <c r="S50" s="4" t="str">
        <f t="shared" si="16"/>
        <v>X</v>
      </c>
      <c r="T50" s="5">
        <f t="shared" si="16"/>
        <v>2.8</v>
      </c>
      <c r="U50" s="3">
        <v>4</v>
      </c>
      <c r="V50" s="23" t="str">
        <f>V8</f>
        <v>EMPOLI - ROMA</v>
      </c>
      <c r="W50" s="23"/>
      <c r="X50" s="4">
        <f>X8</f>
        <v>2</v>
      </c>
      <c r="Y50" s="5">
        <f>Y8</f>
        <v>2</v>
      </c>
    </row>
    <row r="51" spans="6:25" ht="10.5">
      <c r="F51" s="3"/>
      <c r="K51" s="3"/>
      <c r="L51" s="23" t="str">
        <f>L11</f>
        <v>CATANIA - FIORENTINA</v>
      </c>
      <c r="M51" s="23"/>
      <c r="N51" s="4">
        <f t="shared" si="17"/>
        <v>2</v>
      </c>
      <c r="O51" s="5">
        <f t="shared" si="17"/>
        <v>2.2</v>
      </c>
      <c r="P51" s="3"/>
      <c r="Q51" s="24" t="s">
        <v>3</v>
      </c>
      <c r="R51" s="24"/>
      <c r="S51" s="25">
        <f>S17/7</f>
        <v>3</v>
      </c>
      <c r="T51" s="25"/>
      <c r="U51" s="3"/>
      <c r="V51" s="23" t="str">
        <f>V10</f>
        <v>LAZIO - TORINO</v>
      </c>
      <c r="W51" s="23"/>
      <c r="X51" s="4" t="str">
        <f aca="true" t="shared" si="18" ref="X51:Y53">X10</f>
        <v>X</v>
      </c>
      <c r="Y51" s="5">
        <f t="shared" si="18"/>
        <v>3.4</v>
      </c>
    </row>
    <row r="52" spans="6:25" ht="10.5">
      <c r="F52" s="3"/>
      <c r="K52" s="3"/>
      <c r="L52" s="23" t="str">
        <f>L12</f>
        <v>ASCOLI - UDINESE</v>
      </c>
      <c r="M52" s="23"/>
      <c r="N52" s="4" t="str">
        <f t="shared" si="17"/>
        <v>X</v>
      </c>
      <c r="O52" s="5">
        <f t="shared" si="17"/>
        <v>3</v>
      </c>
      <c r="P52" s="3"/>
      <c r="Q52" s="24" t="s">
        <v>4</v>
      </c>
      <c r="R52" s="24"/>
      <c r="S52" s="25">
        <f>PRODUCT(T46:T49,S51)</f>
        <v>134.64000000000001</v>
      </c>
      <c r="T52" s="25"/>
      <c r="U52" s="3"/>
      <c r="V52" s="23" t="str">
        <f>V11</f>
        <v>CATANIA - FIORENTINA</v>
      </c>
      <c r="W52" s="23"/>
      <c r="X52" s="4">
        <f t="shared" si="18"/>
        <v>2</v>
      </c>
      <c r="Y52" s="5">
        <f t="shared" si="18"/>
        <v>2.2</v>
      </c>
    </row>
    <row r="53" spans="6:25" ht="10.5">
      <c r="F53" s="3"/>
      <c r="K53" s="3"/>
      <c r="L53" s="24" t="s">
        <v>3</v>
      </c>
      <c r="M53" s="24"/>
      <c r="N53" s="25">
        <f>N16/6</f>
        <v>3</v>
      </c>
      <c r="O53" s="25"/>
      <c r="P53" s="3"/>
      <c r="U53" s="3"/>
      <c r="V53" s="23" t="str">
        <f>V12</f>
        <v>ASCOLI - UDINESE</v>
      </c>
      <c r="W53" s="23"/>
      <c r="X53" s="4" t="str">
        <f t="shared" si="18"/>
        <v>X</v>
      </c>
      <c r="Y53" s="5">
        <f t="shared" si="18"/>
        <v>3</v>
      </c>
    </row>
    <row r="54" spans="6:25" ht="10.5">
      <c r="F54" s="3"/>
      <c r="K54" s="3"/>
      <c r="L54" s="24" t="s">
        <v>4</v>
      </c>
      <c r="M54" s="24"/>
      <c r="N54" s="25">
        <f>PRODUCT(O49:O52,N53)</f>
        <v>134.64000000000001</v>
      </c>
      <c r="O54" s="25"/>
      <c r="P54" s="3">
        <v>5</v>
      </c>
      <c r="Q54" s="23" t="str">
        <f>Q8</f>
        <v>EMPOLI - ROMA</v>
      </c>
      <c r="R54" s="23"/>
      <c r="S54" s="4">
        <f aca="true" t="shared" si="19" ref="S54:T57">S8</f>
        <v>2</v>
      </c>
      <c r="T54" s="5">
        <f t="shared" si="19"/>
        <v>2</v>
      </c>
      <c r="U54" s="3"/>
      <c r="V54" s="21" t="str">
        <f>V13</f>
        <v>PARMA - SAMPDORIA</v>
      </c>
      <c r="W54" s="22"/>
      <c r="X54" s="4" t="str">
        <f>X13</f>
        <v>X</v>
      </c>
      <c r="Y54" s="5">
        <f>Y13</f>
        <v>2.8</v>
      </c>
    </row>
    <row r="55" spans="6:25" ht="10.5">
      <c r="F55" s="3"/>
      <c r="K55" s="3"/>
      <c r="P55" s="3"/>
      <c r="Q55" s="23" t="str">
        <f>Q9</f>
        <v>SIENA - MILAN</v>
      </c>
      <c r="R55" s="23"/>
      <c r="S55" s="4" t="str">
        <f t="shared" si="19"/>
        <v>X</v>
      </c>
      <c r="T55" s="5">
        <f t="shared" si="19"/>
        <v>3.1</v>
      </c>
      <c r="U55" s="3"/>
      <c r="V55" s="21" t="str">
        <f>V14</f>
        <v>REGGINA - ATALANTA</v>
      </c>
      <c r="W55" s="22"/>
      <c r="X55" s="4" t="str">
        <f>X14</f>
        <v>X</v>
      </c>
      <c r="Y55" s="5">
        <f>Y14</f>
        <v>2.85</v>
      </c>
    </row>
    <row r="56" spans="6:25" ht="10.5">
      <c r="F56" s="3"/>
      <c r="K56" s="3">
        <v>6</v>
      </c>
      <c r="L56" s="23" t="str">
        <f>L8</f>
        <v>EMPOLI - ROMA</v>
      </c>
      <c r="M56" s="23"/>
      <c r="N56" s="4">
        <f>N8</f>
        <v>2</v>
      </c>
      <c r="O56" s="5">
        <f>O8</f>
        <v>2</v>
      </c>
      <c r="P56" s="3"/>
      <c r="Q56" s="23" t="str">
        <f>Q10</f>
        <v>LAZIO - TORINO</v>
      </c>
      <c r="R56" s="23"/>
      <c r="S56" s="4" t="str">
        <f t="shared" si="19"/>
        <v>X</v>
      </c>
      <c r="T56" s="5">
        <f t="shared" si="19"/>
        <v>3.4</v>
      </c>
      <c r="U56" s="3"/>
      <c r="V56" s="24" t="s">
        <v>3</v>
      </c>
      <c r="W56" s="24"/>
      <c r="X56" s="25">
        <f>X18/8</f>
        <v>3</v>
      </c>
      <c r="Y56" s="25"/>
    </row>
    <row r="57" spans="6:25" ht="10.5">
      <c r="F57" s="3"/>
      <c r="L57" s="23" t="str">
        <f>L9</f>
        <v>SIENA - MILAN</v>
      </c>
      <c r="M57" s="23"/>
      <c r="N57" s="4" t="str">
        <f>N9</f>
        <v>X</v>
      </c>
      <c r="O57" s="5">
        <f>O9</f>
        <v>3.1</v>
      </c>
      <c r="P57" s="3"/>
      <c r="Q57" s="23" t="str">
        <f>Q11</f>
        <v>CATANIA - FIORENTINA</v>
      </c>
      <c r="R57" s="23"/>
      <c r="S57" s="4">
        <f t="shared" si="19"/>
        <v>2</v>
      </c>
      <c r="T57" s="5">
        <f t="shared" si="19"/>
        <v>2.2</v>
      </c>
      <c r="U57" s="3"/>
      <c r="V57" s="24" t="s">
        <v>4</v>
      </c>
      <c r="W57" s="24"/>
      <c r="X57" s="25">
        <f>PRODUCT(Y50:Y53,X56)</f>
        <v>134.64000000000001</v>
      </c>
      <c r="Y57" s="25"/>
    </row>
    <row r="58" spans="6:21" ht="10.5">
      <c r="F58" s="3"/>
      <c r="L58" s="23" t="str">
        <f>L11</f>
        <v>CATANIA - FIORENTINA</v>
      </c>
      <c r="M58" s="23"/>
      <c r="N58" s="4">
        <f>N11</f>
        <v>2</v>
      </c>
      <c r="O58" s="5">
        <f>O11</f>
        <v>2.2</v>
      </c>
      <c r="P58" s="3"/>
      <c r="Q58" s="21" t="str">
        <f>Q13</f>
        <v>PARMA - SAMPDORIA</v>
      </c>
      <c r="R58" s="22"/>
      <c r="S58" s="4" t="str">
        <f>S13</f>
        <v>X</v>
      </c>
      <c r="T58" s="5">
        <f>T13</f>
        <v>2.8</v>
      </c>
      <c r="U58" s="3"/>
    </row>
    <row r="59" spans="12:25" ht="10.5">
      <c r="L59" s="23" t="str">
        <f>L12</f>
        <v>ASCOLI - UDINESE</v>
      </c>
      <c r="M59" s="23"/>
      <c r="N59" s="4" t="str">
        <f>N12</f>
        <v>X</v>
      </c>
      <c r="O59" s="5">
        <f>O12</f>
        <v>3</v>
      </c>
      <c r="P59" s="3"/>
      <c r="Q59" s="24" t="s">
        <v>3</v>
      </c>
      <c r="R59" s="24"/>
      <c r="S59" s="25">
        <f>S17/7</f>
        <v>3</v>
      </c>
      <c r="T59" s="25"/>
      <c r="U59" s="3">
        <v>5</v>
      </c>
      <c r="V59" s="23" t="str">
        <f>V8</f>
        <v>EMPOLI - ROMA</v>
      </c>
      <c r="W59" s="23"/>
      <c r="X59" s="4">
        <f>X8</f>
        <v>2</v>
      </c>
      <c r="Y59" s="5">
        <f>Y8</f>
        <v>2</v>
      </c>
    </row>
    <row r="60" spans="12:25" ht="10.5">
      <c r="L60" s="24" t="s">
        <v>3</v>
      </c>
      <c r="M60" s="24"/>
      <c r="N60" s="25">
        <f>N16/6</f>
        <v>3</v>
      </c>
      <c r="O60" s="25"/>
      <c r="P60" s="3"/>
      <c r="Q60" s="24" t="s">
        <v>4</v>
      </c>
      <c r="R60" s="24"/>
      <c r="S60" s="25">
        <f>PRODUCT(T54:T57,S59)</f>
        <v>139.128</v>
      </c>
      <c r="T60" s="25"/>
      <c r="U60" s="3"/>
      <c r="V60" s="23" t="str">
        <f>V10</f>
        <v>LAZIO - TORINO</v>
      </c>
      <c r="W60" s="23"/>
      <c r="X60" s="4" t="str">
        <f aca="true" t="shared" si="20" ref="X60:Y62">X10</f>
        <v>X</v>
      </c>
      <c r="Y60" s="5">
        <f t="shared" si="20"/>
        <v>3.4</v>
      </c>
    </row>
    <row r="61" spans="12:25" ht="10.5">
      <c r="L61" s="24" t="s">
        <v>4</v>
      </c>
      <c r="M61" s="24"/>
      <c r="N61" s="25">
        <f>PRODUCT(O56:O59,N60)</f>
        <v>122.76000000000002</v>
      </c>
      <c r="O61" s="25"/>
      <c r="P61" s="3"/>
      <c r="U61" s="3"/>
      <c r="V61" s="23" t="str">
        <f>V11</f>
        <v>CATANIA - FIORENTINA</v>
      </c>
      <c r="W61" s="23"/>
      <c r="X61" s="4">
        <f t="shared" si="20"/>
        <v>2</v>
      </c>
      <c r="Y61" s="5">
        <f t="shared" si="20"/>
        <v>2.2</v>
      </c>
    </row>
    <row r="62" spans="16:25" ht="10.5">
      <c r="P62" s="3">
        <v>6</v>
      </c>
      <c r="Q62" s="23" t="str">
        <f>Q8</f>
        <v>EMPOLI - ROMA</v>
      </c>
      <c r="R62" s="23"/>
      <c r="S62" s="4">
        <f>S8</f>
        <v>2</v>
      </c>
      <c r="T62" s="5">
        <f>T8</f>
        <v>2</v>
      </c>
      <c r="U62" s="3"/>
      <c r="V62" s="23" t="str">
        <f>V12</f>
        <v>ASCOLI - UDINESE</v>
      </c>
      <c r="W62" s="23"/>
      <c r="X62" s="4" t="str">
        <f t="shared" si="20"/>
        <v>X</v>
      </c>
      <c r="Y62" s="5">
        <f t="shared" si="20"/>
        <v>3</v>
      </c>
    </row>
    <row r="63" spans="16:25" ht="10.5">
      <c r="P63" s="3"/>
      <c r="Q63" s="23" t="str">
        <f>Q9</f>
        <v>SIENA - MILAN</v>
      </c>
      <c r="R63" s="23"/>
      <c r="S63" s="4" t="str">
        <f>S9</f>
        <v>X</v>
      </c>
      <c r="T63" s="5">
        <f>T9</f>
        <v>3.1</v>
      </c>
      <c r="U63" s="3"/>
      <c r="V63" s="21" t="str">
        <f>V9</f>
        <v>SIENA - MILAN</v>
      </c>
      <c r="W63" s="22"/>
      <c r="X63" s="4" t="str">
        <f>X9</f>
        <v>X</v>
      </c>
      <c r="Y63" s="5">
        <f>Y9</f>
        <v>3.1</v>
      </c>
    </row>
    <row r="64" spans="16:25" ht="10.5">
      <c r="P64" s="3"/>
      <c r="Q64" s="23" t="str">
        <f>Q11</f>
        <v>CATANIA - FIORENTINA</v>
      </c>
      <c r="R64" s="23"/>
      <c r="S64" s="4">
        <f>S11</f>
        <v>2</v>
      </c>
      <c r="T64" s="5">
        <f>T11</f>
        <v>2.2</v>
      </c>
      <c r="U64" s="3"/>
      <c r="V64" s="21" t="str">
        <f>V14</f>
        <v>REGGINA - ATALANTA</v>
      </c>
      <c r="W64" s="22"/>
      <c r="X64" s="4" t="str">
        <f>X14</f>
        <v>X</v>
      </c>
      <c r="Y64" s="5">
        <f>Y14</f>
        <v>2.85</v>
      </c>
    </row>
    <row r="65" spans="16:25" ht="10.5">
      <c r="P65" s="3"/>
      <c r="Q65" s="23" t="str">
        <f>Q12</f>
        <v>ASCOLI - UDINESE</v>
      </c>
      <c r="R65" s="23"/>
      <c r="S65" s="4" t="str">
        <f>S12</f>
        <v>X</v>
      </c>
      <c r="T65" s="5">
        <f>T12</f>
        <v>3</v>
      </c>
      <c r="U65" s="3"/>
      <c r="V65" s="24" t="s">
        <v>3</v>
      </c>
      <c r="W65" s="24"/>
      <c r="X65" s="25">
        <f>X18/8</f>
        <v>3</v>
      </c>
      <c r="Y65" s="25"/>
    </row>
    <row r="66" spans="16:25" ht="10.5">
      <c r="P66" s="3"/>
      <c r="Q66" s="21" t="str">
        <f>Q13</f>
        <v>PARMA - SAMPDORIA</v>
      </c>
      <c r="R66" s="22"/>
      <c r="S66" s="4" t="str">
        <f>S26</f>
        <v>X</v>
      </c>
      <c r="T66" s="5">
        <f>T26</f>
        <v>2.8</v>
      </c>
      <c r="U66" s="3"/>
      <c r="V66" s="24" t="s">
        <v>4</v>
      </c>
      <c r="W66" s="24"/>
      <c r="X66" s="25">
        <f>PRODUCT(Y59:Y62,X65)</f>
        <v>134.64000000000001</v>
      </c>
      <c r="Y66" s="25"/>
    </row>
    <row r="67" spans="16:21" ht="10.5">
      <c r="P67" s="3"/>
      <c r="Q67" s="24" t="s">
        <v>3</v>
      </c>
      <c r="R67" s="24"/>
      <c r="S67" s="25">
        <f>S17/7</f>
        <v>3</v>
      </c>
      <c r="T67" s="25"/>
      <c r="U67" s="3"/>
    </row>
    <row r="68" spans="16:25" ht="10.5">
      <c r="P68" s="3"/>
      <c r="Q68" s="24" t="s">
        <v>4</v>
      </c>
      <c r="R68" s="24"/>
      <c r="S68" s="25">
        <f>PRODUCT(T62:T65,S67)</f>
        <v>122.76000000000002</v>
      </c>
      <c r="T68" s="25"/>
      <c r="U68" s="3">
        <v>6</v>
      </c>
      <c r="V68" s="23" t="str">
        <f>V8</f>
        <v>EMPOLI - ROMA</v>
      </c>
      <c r="W68" s="23"/>
      <c r="X68" s="4">
        <f aca="true" t="shared" si="21" ref="X68:Y70">X8</f>
        <v>2</v>
      </c>
      <c r="Y68" s="5">
        <f t="shared" si="21"/>
        <v>2</v>
      </c>
    </row>
    <row r="69" spans="16:25" ht="10.5">
      <c r="P69" s="3"/>
      <c r="U69" s="3"/>
      <c r="V69" s="23" t="str">
        <f>V9</f>
        <v>SIENA - MILAN</v>
      </c>
      <c r="W69" s="23"/>
      <c r="X69" s="4" t="str">
        <f t="shared" si="21"/>
        <v>X</v>
      </c>
      <c r="Y69" s="5">
        <f t="shared" si="21"/>
        <v>3.1</v>
      </c>
    </row>
    <row r="70" spans="16:25" ht="10.5">
      <c r="P70" s="3">
        <v>7</v>
      </c>
      <c r="Q70" s="21" t="str">
        <f>Q8</f>
        <v>EMPOLI - ROMA</v>
      </c>
      <c r="R70" s="22"/>
      <c r="S70" s="4">
        <f aca="true" t="shared" si="22" ref="S70:T72">S8</f>
        <v>2</v>
      </c>
      <c r="T70" s="5">
        <f t="shared" si="22"/>
        <v>2</v>
      </c>
      <c r="U70" s="3"/>
      <c r="V70" s="23" t="str">
        <f>V10</f>
        <v>LAZIO - TORINO</v>
      </c>
      <c r="W70" s="23"/>
      <c r="X70" s="4" t="str">
        <f t="shared" si="21"/>
        <v>X</v>
      </c>
      <c r="Y70" s="5">
        <f t="shared" si="21"/>
        <v>3.4</v>
      </c>
    </row>
    <row r="71" spans="16:25" ht="10.5">
      <c r="P71" s="3"/>
      <c r="Q71" s="21" t="str">
        <f>Q9</f>
        <v>SIENA - MILAN</v>
      </c>
      <c r="R71" s="22"/>
      <c r="S71" s="4" t="str">
        <f t="shared" si="22"/>
        <v>X</v>
      </c>
      <c r="T71" s="5">
        <f t="shared" si="22"/>
        <v>3.1</v>
      </c>
      <c r="U71" s="3"/>
      <c r="V71" s="23" t="str">
        <f>V12</f>
        <v>ASCOLI - UDINESE</v>
      </c>
      <c r="W71" s="23"/>
      <c r="X71" s="4" t="str">
        <f aca="true" t="shared" si="23" ref="X71:Y73">X12</f>
        <v>X</v>
      </c>
      <c r="Y71" s="5">
        <f t="shared" si="23"/>
        <v>3</v>
      </c>
    </row>
    <row r="72" spans="16:25" ht="10.5">
      <c r="P72" s="3"/>
      <c r="Q72" s="21" t="str">
        <f>Q10</f>
        <v>LAZIO - TORINO</v>
      </c>
      <c r="R72" s="22"/>
      <c r="S72" s="4" t="str">
        <f t="shared" si="22"/>
        <v>X</v>
      </c>
      <c r="T72" s="5">
        <f t="shared" si="22"/>
        <v>3.4</v>
      </c>
      <c r="U72" s="3"/>
      <c r="V72" s="21" t="str">
        <f>V13</f>
        <v>PARMA - SAMPDORIA</v>
      </c>
      <c r="W72" s="22"/>
      <c r="X72" s="4" t="str">
        <f t="shared" si="23"/>
        <v>X</v>
      </c>
      <c r="Y72" s="5">
        <f t="shared" si="23"/>
        <v>2.8</v>
      </c>
    </row>
    <row r="73" spans="16:25" ht="10.5">
      <c r="P73" s="3"/>
      <c r="Q73" s="21" t="str">
        <f>Q12</f>
        <v>ASCOLI - UDINESE</v>
      </c>
      <c r="R73" s="22"/>
      <c r="S73" s="4" t="str">
        <f>S12</f>
        <v>X</v>
      </c>
      <c r="T73" s="5">
        <f>T12</f>
        <v>3</v>
      </c>
      <c r="U73" s="3"/>
      <c r="V73" s="21" t="str">
        <f>V14</f>
        <v>REGGINA - ATALANTA</v>
      </c>
      <c r="W73" s="22"/>
      <c r="X73" s="4" t="str">
        <f t="shared" si="23"/>
        <v>X</v>
      </c>
      <c r="Y73" s="5">
        <f t="shared" si="23"/>
        <v>2.85</v>
      </c>
    </row>
    <row r="74" spans="16:25" ht="10.5">
      <c r="P74" s="3"/>
      <c r="Q74" s="21" t="str">
        <f>Q13</f>
        <v>PARMA - SAMPDORIA</v>
      </c>
      <c r="R74" s="22"/>
      <c r="S74" s="4" t="str">
        <f>S13</f>
        <v>X</v>
      </c>
      <c r="T74" s="5">
        <f>T13</f>
        <v>2.8</v>
      </c>
      <c r="U74" s="3"/>
      <c r="V74" s="24" t="s">
        <v>3</v>
      </c>
      <c r="W74" s="24"/>
      <c r="X74" s="25">
        <f>X18/8</f>
        <v>3</v>
      </c>
      <c r="Y74" s="25"/>
    </row>
    <row r="75" spans="16:25" ht="10.5">
      <c r="P75" s="3"/>
      <c r="Q75" s="24" t="s">
        <v>3</v>
      </c>
      <c r="R75" s="24"/>
      <c r="S75" s="25">
        <f>S17/7</f>
        <v>3</v>
      </c>
      <c r="T75" s="25"/>
      <c r="U75" s="3"/>
      <c r="V75" s="24" t="s">
        <v>4</v>
      </c>
      <c r="W75" s="24"/>
      <c r="X75" s="25">
        <f>PRODUCT(Y68:Y71,X74)</f>
        <v>189.71999999999997</v>
      </c>
      <c r="Y75" s="25"/>
    </row>
    <row r="76" spans="16:21" ht="10.5">
      <c r="P76" s="3"/>
      <c r="Q76" s="24" t="s">
        <v>4</v>
      </c>
      <c r="R76" s="24"/>
      <c r="S76" s="25">
        <f>PRODUCT(T70:T74,S75)</f>
        <v>531.2159999999999</v>
      </c>
      <c r="T76" s="25"/>
      <c r="U76" s="3"/>
    </row>
    <row r="77" spans="16:25" ht="10.5">
      <c r="P77" s="3"/>
      <c r="U77" s="3">
        <v>7</v>
      </c>
      <c r="V77" s="23" t="str">
        <f>V8</f>
        <v>EMPOLI - ROMA</v>
      </c>
      <c r="W77" s="23"/>
      <c r="X77" s="4">
        <f>X8</f>
        <v>2</v>
      </c>
      <c r="Y77" s="5">
        <f>Y8</f>
        <v>2</v>
      </c>
    </row>
    <row r="78" spans="16:25" ht="10.5">
      <c r="P78" s="3"/>
      <c r="U78" s="3"/>
      <c r="V78" s="23" t="str">
        <f>V9</f>
        <v>SIENA - MILAN</v>
      </c>
      <c r="W78" s="23"/>
      <c r="X78" s="4" t="str">
        <f>X9</f>
        <v>X</v>
      </c>
      <c r="Y78" s="5">
        <f>Y9</f>
        <v>3.1</v>
      </c>
    </row>
    <row r="79" spans="16:25" ht="10.5">
      <c r="P79" s="3"/>
      <c r="U79" s="3"/>
      <c r="V79" s="23" t="str">
        <f>V11</f>
        <v>CATANIA - FIORENTINA</v>
      </c>
      <c r="W79" s="23"/>
      <c r="X79" s="4">
        <f aca="true" t="shared" si="24" ref="X79:Y82">X11</f>
        <v>2</v>
      </c>
      <c r="Y79" s="5">
        <f t="shared" si="24"/>
        <v>2.2</v>
      </c>
    </row>
    <row r="80" spans="16:25" ht="10.5">
      <c r="P80" s="3"/>
      <c r="U80" s="3"/>
      <c r="V80" s="23" t="str">
        <f>V12</f>
        <v>ASCOLI - UDINESE</v>
      </c>
      <c r="W80" s="23"/>
      <c r="X80" s="4" t="str">
        <f t="shared" si="24"/>
        <v>X</v>
      </c>
      <c r="Y80" s="5">
        <f t="shared" si="24"/>
        <v>3</v>
      </c>
    </row>
    <row r="81" spans="16:25" ht="10.5">
      <c r="P81" s="3"/>
      <c r="U81" s="3"/>
      <c r="V81" s="21" t="str">
        <f>V13</f>
        <v>PARMA - SAMPDORIA</v>
      </c>
      <c r="W81" s="22"/>
      <c r="X81" s="4" t="str">
        <f t="shared" si="24"/>
        <v>X</v>
      </c>
      <c r="Y81" s="5">
        <f t="shared" si="24"/>
        <v>2.8</v>
      </c>
    </row>
    <row r="82" spans="16:25" ht="10.5">
      <c r="P82" s="3"/>
      <c r="U82" s="3"/>
      <c r="V82" s="21" t="str">
        <f>V14</f>
        <v>REGGINA - ATALANTA</v>
      </c>
      <c r="W82" s="22"/>
      <c r="X82" s="4" t="str">
        <f t="shared" si="24"/>
        <v>X</v>
      </c>
      <c r="Y82" s="5">
        <f t="shared" si="24"/>
        <v>2.85</v>
      </c>
    </row>
    <row r="83" spans="16:25" ht="10.5">
      <c r="P83" s="3"/>
      <c r="U83" s="3"/>
      <c r="V83" s="24" t="s">
        <v>3</v>
      </c>
      <c r="W83" s="24"/>
      <c r="X83" s="25">
        <f>X18/8</f>
        <v>3</v>
      </c>
      <c r="Y83" s="25"/>
    </row>
    <row r="84" spans="16:25" ht="10.5">
      <c r="P84" s="3"/>
      <c r="U84" s="3"/>
      <c r="V84" s="24" t="s">
        <v>4</v>
      </c>
      <c r="W84" s="24"/>
      <c r="X84" s="25">
        <f>PRODUCT(Y77:Y82,X83)</f>
        <v>979.6248000000003</v>
      </c>
      <c r="Y84" s="25"/>
    </row>
    <row r="85" spans="16:21" ht="10.5">
      <c r="P85" s="3"/>
      <c r="U85" s="3"/>
    </row>
    <row r="86" spans="16:25" ht="10.5">
      <c r="P86" s="3"/>
      <c r="U86" s="3">
        <v>8</v>
      </c>
      <c r="V86" s="23" t="str">
        <f>V8</f>
        <v>EMPOLI - ROMA</v>
      </c>
      <c r="W86" s="23"/>
      <c r="X86" s="4">
        <f aca="true" t="shared" si="25" ref="X86:Y89">X8</f>
        <v>2</v>
      </c>
      <c r="Y86" s="5">
        <f t="shared" si="25"/>
        <v>2</v>
      </c>
    </row>
    <row r="87" spans="16:25" ht="10.5">
      <c r="P87" s="3"/>
      <c r="U87" s="3"/>
      <c r="V87" s="23" t="str">
        <f>V9</f>
        <v>SIENA - MILAN</v>
      </c>
      <c r="W87" s="23"/>
      <c r="X87" s="4" t="str">
        <f t="shared" si="25"/>
        <v>X</v>
      </c>
      <c r="Y87" s="5">
        <f t="shared" si="25"/>
        <v>3.1</v>
      </c>
    </row>
    <row r="88" spans="16:25" ht="10.5">
      <c r="P88" s="3"/>
      <c r="U88" s="3"/>
      <c r="V88" s="23" t="str">
        <f>V10</f>
        <v>LAZIO - TORINO</v>
      </c>
      <c r="W88" s="23"/>
      <c r="X88" s="4" t="str">
        <f t="shared" si="25"/>
        <v>X</v>
      </c>
      <c r="Y88" s="5">
        <f t="shared" si="25"/>
        <v>3.4</v>
      </c>
    </row>
    <row r="89" spans="16:25" ht="10.5">
      <c r="P89" s="3"/>
      <c r="U89" s="3"/>
      <c r="V89" s="23" t="str">
        <f>V11</f>
        <v>CATANIA - FIORENTINA</v>
      </c>
      <c r="W89" s="23"/>
      <c r="X89" s="4">
        <f t="shared" si="25"/>
        <v>2</v>
      </c>
      <c r="Y89" s="5">
        <f t="shared" si="25"/>
        <v>2.2</v>
      </c>
    </row>
    <row r="90" spans="16:25" ht="10.5">
      <c r="P90" s="3"/>
      <c r="U90" s="3"/>
      <c r="V90" s="21" t="str">
        <f>V13</f>
        <v>PARMA - SAMPDORIA</v>
      </c>
      <c r="W90" s="22"/>
      <c r="X90" s="4" t="str">
        <f>X13</f>
        <v>X</v>
      </c>
      <c r="Y90" s="5">
        <f>Y13</f>
        <v>2.8</v>
      </c>
    </row>
    <row r="91" spans="16:25" ht="10.5">
      <c r="P91" s="3"/>
      <c r="U91" s="3"/>
      <c r="V91" s="21" t="str">
        <f>V14</f>
        <v>REGGINA - ATALANTA</v>
      </c>
      <c r="W91" s="22"/>
      <c r="X91" s="4" t="str">
        <f>X14</f>
        <v>X</v>
      </c>
      <c r="Y91" s="5">
        <f>Y14</f>
        <v>2.85</v>
      </c>
    </row>
    <row r="92" spans="16:25" ht="10.5">
      <c r="P92" s="3"/>
      <c r="U92" s="3"/>
      <c r="V92" s="24" t="s">
        <v>3</v>
      </c>
      <c r="W92" s="24"/>
      <c r="X92" s="25">
        <f>X18/8</f>
        <v>3</v>
      </c>
      <c r="Y92" s="25"/>
    </row>
    <row r="93" spans="16:25" ht="10.5">
      <c r="P93" s="3"/>
      <c r="U93" s="3"/>
      <c r="V93" s="24" t="s">
        <v>4</v>
      </c>
      <c r="W93" s="24"/>
      <c r="X93" s="25">
        <f>PRODUCT(Y86:Y91,X92)</f>
        <v>1110.2414399999998</v>
      </c>
      <c r="Y93" s="25"/>
    </row>
    <row r="94" spans="16:21" ht="10.5">
      <c r="P94" s="3"/>
      <c r="U94" s="3"/>
    </row>
    <row r="95" ht="10.5">
      <c r="U95" s="3"/>
    </row>
    <row r="96" ht="10.5">
      <c r="U96" s="3"/>
    </row>
    <row r="97" ht="10.5">
      <c r="U97" s="3"/>
    </row>
    <row r="98" ht="10.5">
      <c r="U98" s="3"/>
    </row>
    <row r="99" ht="10.5">
      <c r="U99" s="3"/>
    </row>
    <row r="100" ht="10.5">
      <c r="U100" s="3"/>
    </row>
    <row r="101" ht="10.5">
      <c r="U101" s="3"/>
    </row>
    <row r="102" ht="10.5">
      <c r="U102" s="3"/>
    </row>
    <row r="103" ht="10.5">
      <c r="U103" s="3"/>
    </row>
    <row r="104" ht="10.5">
      <c r="U104" s="3"/>
    </row>
    <row r="105" ht="10.5">
      <c r="U105" s="3"/>
    </row>
    <row r="106" ht="10.5">
      <c r="U106" s="3"/>
    </row>
    <row r="107" ht="10.5">
      <c r="U107" s="3"/>
    </row>
    <row r="108" ht="10.5">
      <c r="U108" s="3"/>
    </row>
    <row r="109" ht="10.5">
      <c r="U109" s="3"/>
    </row>
    <row r="110" ht="10.5">
      <c r="U110" s="3"/>
    </row>
    <row r="111" ht="10.5">
      <c r="U111" s="3"/>
    </row>
    <row r="112" ht="10.5">
      <c r="U112" s="3"/>
    </row>
    <row r="113" ht="10.5">
      <c r="U113" s="3"/>
    </row>
    <row r="114" ht="10.5">
      <c r="U114" s="3"/>
    </row>
    <row r="115" ht="10.5">
      <c r="U115" s="3"/>
    </row>
    <row r="116" ht="10.5">
      <c r="U116" s="3"/>
    </row>
    <row r="117" ht="10.5">
      <c r="U117" s="3"/>
    </row>
    <row r="118" ht="10.5">
      <c r="U118" s="3"/>
    </row>
    <row r="119" ht="10.5">
      <c r="U119" s="3"/>
    </row>
    <row r="120" ht="10.5">
      <c r="U120" s="3"/>
    </row>
    <row r="121" ht="10.5">
      <c r="U121" s="3"/>
    </row>
    <row r="122" ht="10.5">
      <c r="U122" s="3"/>
    </row>
    <row r="123" ht="10.5">
      <c r="U123" s="3"/>
    </row>
    <row r="124" ht="10.5">
      <c r="U124" s="3"/>
    </row>
    <row r="125" ht="10.5">
      <c r="U125" s="3"/>
    </row>
    <row r="126" ht="10.5">
      <c r="U126" s="3"/>
    </row>
    <row r="127" ht="10.5">
      <c r="U127" s="3"/>
    </row>
    <row r="128" ht="10.5">
      <c r="U128" s="3"/>
    </row>
    <row r="129" ht="10.5">
      <c r="U129" s="3"/>
    </row>
    <row r="130" ht="10.5">
      <c r="U130" s="3"/>
    </row>
    <row r="131" ht="10.5">
      <c r="U131" s="3"/>
    </row>
    <row r="132" ht="10.5">
      <c r="U132" s="3"/>
    </row>
    <row r="133" ht="10.5">
      <c r="U133" s="3"/>
    </row>
  </sheetData>
  <sheetProtection password="8F8F" sheet="1" formatCells="0" formatColumns="0" formatRows="0" insertColumns="0" insertRows="0" insertHyperlinks="0" deleteColumns="0" deleteRows="0" sort="0" autoFilter="0" pivotTables="0"/>
  <protectedRanges>
    <protectedRange sqref="X18" name="Intervallo10"/>
    <protectedRange sqref="S17" name="Intervallo9"/>
    <protectedRange sqref="N16" name="Intervallo8"/>
    <protectedRange sqref="I15" name="Intervallo7"/>
    <protectedRange sqref="D14" name="Intervallo6"/>
    <protectedRange sqref="V8:Y14" name="Intervallo5"/>
    <protectedRange sqref="Q8:T13" name="Intervallo4"/>
    <protectedRange sqref="L8:O12" name="Intervallo3"/>
    <protectedRange sqref="G8:J11" name="Intervallo2"/>
    <protectedRange sqref="B8:E10" name="Intervallo1"/>
  </protectedRanges>
  <mergeCells count="322">
    <mergeCell ref="V75:W75"/>
    <mergeCell ref="X75:Y75"/>
    <mergeCell ref="V13:W13"/>
    <mergeCell ref="V7:W7"/>
    <mergeCell ref="V8:W8"/>
    <mergeCell ref="V9:W9"/>
    <mergeCell ref="V10:W10"/>
    <mergeCell ref="V11:W11"/>
    <mergeCell ref="V12:W12"/>
    <mergeCell ref="V14:W14"/>
    <mergeCell ref="X74:Y74"/>
    <mergeCell ref="V65:W65"/>
    <mergeCell ref="X65:Y65"/>
    <mergeCell ref="V66:W66"/>
    <mergeCell ref="X66:Y66"/>
    <mergeCell ref="V68:W68"/>
    <mergeCell ref="V69:W69"/>
    <mergeCell ref="V70:W70"/>
    <mergeCell ref="V71:W71"/>
    <mergeCell ref="V74:W74"/>
    <mergeCell ref="V60:W60"/>
    <mergeCell ref="V61:W61"/>
    <mergeCell ref="V62:W62"/>
    <mergeCell ref="V56:W56"/>
    <mergeCell ref="X56:Y56"/>
    <mergeCell ref="V57:W57"/>
    <mergeCell ref="X57:Y57"/>
    <mergeCell ref="V59:W59"/>
    <mergeCell ref="X47:Y47"/>
    <mergeCell ref="V48:W48"/>
    <mergeCell ref="X48:Y48"/>
    <mergeCell ref="V50:W50"/>
    <mergeCell ref="V47:W47"/>
    <mergeCell ref="V42:W42"/>
    <mergeCell ref="V43:W43"/>
    <mergeCell ref="V44:W44"/>
    <mergeCell ref="V38:W38"/>
    <mergeCell ref="X38:Y38"/>
    <mergeCell ref="V39:W39"/>
    <mergeCell ref="X39:Y39"/>
    <mergeCell ref="V41:W41"/>
    <mergeCell ref="X29:Y29"/>
    <mergeCell ref="V30:W30"/>
    <mergeCell ref="X30:Y30"/>
    <mergeCell ref="V32:W32"/>
    <mergeCell ref="V29:W29"/>
    <mergeCell ref="V24:W24"/>
    <mergeCell ref="V25:W25"/>
    <mergeCell ref="V26:W26"/>
    <mergeCell ref="V20:W20"/>
    <mergeCell ref="X20:Y20"/>
    <mergeCell ref="V22:W22"/>
    <mergeCell ref="V23:W23"/>
    <mergeCell ref="V18:W18"/>
    <mergeCell ref="X18:Y18"/>
    <mergeCell ref="V19:W19"/>
    <mergeCell ref="X19:Y19"/>
    <mergeCell ref="V16:Y16"/>
    <mergeCell ref="Q67:R67"/>
    <mergeCell ref="S67:T67"/>
    <mergeCell ref="Q68:R68"/>
    <mergeCell ref="S68:T68"/>
    <mergeCell ref="Q62:R62"/>
    <mergeCell ref="Q63:R63"/>
    <mergeCell ref="Q64:R64"/>
    <mergeCell ref="Q65:R65"/>
    <mergeCell ref="Q59:R59"/>
    <mergeCell ref="S60:T60"/>
    <mergeCell ref="Q54:R54"/>
    <mergeCell ref="Q55:R55"/>
    <mergeCell ref="Q56:R56"/>
    <mergeCell ref="Q57:R57"/>
    <mergeCell ref="S51:T51"/>
    <mergeCell ref="Q52:R52"/>
    <mergeCell ref="S52:T52"/>
    <mergeCell ref="S59:T59"/>
    <mergeCell ref="Q46:R46"/>
    <mergeCell ref="Q47:R47"/>
    <mergeCell ref="Q48:R48"/>
    <mergeCell ref="Q49:R49"/>
    <mergeCell ref="Q43:R43"/>
    <mergeCell ref="S43:T43"/>
    <mergeCell ref="Q44:R44"/>
    <mergeCell ref="S44:T44"/>
    <mergeCell ref="Q38:R38"/>
    <mergeCell ref="Q39:R39"/>
    <mergeCell ref="Q40:R40"/>
    <mergeCell ref="Q41:R41"/>
    <mergeCell ref="Q35:R35"/>
    <mergeCell ref="S35:T35"/>
    <mergeCell ref="Q36:R36"/>
    <mergeCell ref="S36:T36"/>
    <mergeCell ref="Q30:R30"/>
    <mergeCell ref="Q31:R31"/>
    <mergeCell ref="Q32:R32"/>
    <mergeCell ref="Q33:R33"/>
    <mergeCell ref="Q25:R25"/>
    <mergeCell ref="Q27:R27"/>
    <mergeCell ref="S27:T27"/>
    <mergeCell ref="Q28:R28"/>
    <mergeCell ref="S28:T28"/>
    <mergeCell ref="Q21:R21"/>
    <mergeCell ref="Q22:R22"/>
    <mergeCell ref="Q23:R23"/>
    <mergeCell ref="Q24:R24"/>
    <mergeCell ref="Q18:R18"/>
    <mergeCell ref="S18:T18"/>
    <mergeCell ref="Q19:R19"/>
    <mergeCell ref="S19:T19"/>
    <mergeCell ref="Q11:R11"/>
    <mergeCell ref="Q12:R12"/>
    <mergeCell ref="Q15:T15"/>
    <mergeCell ref="Q17:R17"/>
    <mergeCell ref="S17:T17"/>
    <mergeCell ref="Q13:R13"/>
    <mergeCell ref="Q7:R7"/>
    <mergeCell ref="Q8:R8"/>
    <mergeCell ref="Q9:R9"/>
    <mergeCell ref="Q10:R10"/>
    <mergeCell ref="B5:E5"/>
    <mergeCell ref="N60:O60"/>
    <mergeCell ref="L61:M61"/>
    <mergeCell ref="N61:O61"/>
    <mergeCell ref="L57:M57"/>
    <mergeCell ref="L58:M58"/>
    <mergeCell ref="L59:M59"/>
    <mergeCell ref="L60:M60"/>
    <mergeCell ref="N53:O53"/>
    <mergeCell ref="L54:M54"/>
    <mergeCell ref="N54:O54"/>
    <mergeCell ref="L56:M56"/>
    <mergeCell ref="L50:M50"/>
    <mergeCell ref="L51:M51"/>
    <mergeCell ref="L52:M52"/>
    <mergeCell ref="L53:M53"/>
    <mergeCell ref="N46:O46"/>
    <mergeCell ref="L47:M47"/>
    <mergeCell ref="N47:O47"/>
    <mergeCell ref="L49:M49"/>
    <mergeCell ref="L43:M43"/>
    <mergeCell ref="L44:M44"/>
    <mergeCell ref="L45:M45"/>
    <mergeCell ref="L46:M46"/>
    <mergeCell ref="N39:O39"/>
    <mergeCell ref="L40:M40"/>
    <mergeCell ref="N40:O40"/>
    <mergeCell ref="L42:M42"/>
    <mergeCell ref="N32:O32"/>
    <mergeCell ref="L33:M33"/>
    <mergeCell ref="N33:O33"/>
    <mergeCell ref="L35:M35"/>
    <mergeCell ref="G48:H48"/>
    <mergeCell ref="I48:J48"/>
    <mergeCell ref="L29:M29"/>
    <mergeCell ref="L30:M30"/>
    <mergeCell ref="L31:M31"/>
    <mergeCell ref="L32:M32"/>
    <mergeCell ref="L36:M36"/>
    <mergeCell ref="L37:M37"/>
    <mergeCell ref="L38:M38"/>
    <mergeCell ref="L39:M39"/>
    <mergeCell ref="G45:H45"/>
    <mergeCell ref="G46:H46"/>
    <mergeCell ref="G47:H47"/>
    <mergeCell ref="I47:J47"/>
    <mergeCell ref="I41:J41"/>
    <mergeCell ref="G42:H42"/>
    <mergeCell ref="I42:J42"/>
    <mergeCell ref="G44:H44"/>
    <mergeCell ref="G38:H38"/>
    <mergeCell ref="G39:H39"/>
    <mergeCell ref="G40:H40"/>
    <mergeCell ref="G41:H41"/>
    <mergeCell ref="G34:H34"/>
    <mergeCell ref="G35:H35"/>
    <mergeCell ref="I35:J35"/>
    <mergeCell ref="G36:H36"/>
    <mergeCell ref="I36:J36"/>
    <mergeCell ref="G30:H30"/>
    <mergeCell ref="I30:J30"/>
    <mergeCell ref="G32:H32"/>
    <mergeCell ref="G33:H33"/>
    <mergeCell ref="G28:H28"/>
    <mergeCell ref="L28:M28"/>
    <mergeCell ref="G29:H29"/>
    <mergeCell ref="I29:J29"/>
    <mergeCell ref="L26:M26"/>
    <mergeCell ref="N26:O26"/>
    <mergeCell ref="G26:H26"/>
    <mergeCell ref="G27:H27"/>
    <mergeCell ref="B38:C38"/>
    <mergeCell ref="D38:E38"/>
    <mergeCell ref="G15:H15"/>
    <mergeCell ref="I15:J15"/>
    <mergeCell ref="G16:H16"/>
    <mergeCell ref="I16:J16"/>
    <mergeCell ref="G17:H17"/>
    <mergeCell ref="I17:J17"/>
    <mergeCell ref="G22:H22"/>
    <mergeCell ref="G23:H23"/>
    <mergeCell ref="B35:C35"/>
    <mergeCell ref="B36:C36"/>
    <mergeCell ref="B37:C37"/>
    <mergeCell ref="D37:E37"/>
    <mergeCell ref="B32:C32"/>
    <mergeCell ref="D32:E32"/>
    <mergeCell ref="B33:C33"/>
    <mergeCell ref="D33:E33"/>
    <mergeCell ref="B28:C28"/>
    <mergeCell ref="D28:E28"/>
    <mergeCell ref="B30:C30"/>
    <mergeCell ref="B31:C31"/>
    <mergeCell ref="B27:C27"/>
    <mergeCell ref="L16:M16"/>
    <mergeCell ref="L17:M17"/>
    <mergeCell ref="L18:M18"/>
    <mergeCell ref="I23:J23"/>
    <mergeCell ref="G24:H24"/>
    <mergeCell ref="I24:J24"/>
    <mergeCell ref="L22:M22"/>
    <mergeCell ref="D27:E27"/>
    <mergeCell ref="G19:H19"/>
    <mergeCell ref="B22:C22"/>
    <mergeCell ref="D22:E22"/>
    <mergeCell ref="B25:C25"/>
    <mergeCell ref="B26:C26"/>
    <mergeCell ref="B21:C21"/>
    <mergeCell ref="N18:O18"/>
    <mergeCell ref="G20:H20"/>
    <mergeCell ref="G21:H21"/>
    <mergeCell ref="L20:M20"/>
    <mergeCell ref="L21:M21"/>
    <mergeCell ref="D16:E16"/>
    <mergeCell ref="N16:O16"/>
    <mergeCell ref="N17:O17"/>
    <mergeCell ref="B20:C20"/>
    <mergeCell ref="B12:E12"/>
    <mergeCell ref="G13:J13"/>
    <mergeCell ref="B23:C23"/>
    <mergeCell ref="D23:E23"/>
    <mergeCell ref="B14:C14"/>
    <mergeCell ref="D14:E14"/>
    <mergeCell ref="B19:C19"/>
    <mergeCell ref="B15:C15"/>
    <mergeCell ref="B16:C16"/>
    <mergeCell ref="D15:E15"/>
    <mergeCell ref="G11:H11"/>
    <mergeCell ref="L7:M7"/>
    <mergeCell ref="L8:M8"/>
    <mergeCell ref="L9:M9"/>
    <mergeCell ref="L10:M10"/>
    <mergeCell ref="L11:M11"/>
    <mergeCell ref="G7:H7"/>
    <mergeCell ref="G8:H8"/>
    <mergeCell ref="G9:H9"/>
    <mergeCell ref="G10:H10"/>
    <mergeCell ref="B8:C8"/>
    <mergeCell ref="B9:C9"/>
    <mergeCell ref="B10:C10"/>
    <mergeCell ref="B7:C7"/>
    <mergeCell ref="J5:P5"/>
    <mergeCell ref="Q26:R26"/>
    <mergeCell ref="Q34:R34"/>
    <mergeCell ref="Q42:R42"/>
    <mergeCell ref="L12:M12"/>
    <mergeCell ref="L23:M23"/>
    <mergeCell ref="L14:O14"/>
    <mergeCell ref="L24:M24"/>
    <mergeCell ref="L25:M25"/>
    <mergeCell ref="N25:O25"/>
    <mergeCell ref="Q50:R50"/>
    <mergeCell ref="Q58:R58"/>
    <mergeCell ref="Q66:R66"/>
    <mergeCell ref="Q70:R70"/>
    <mergeCell ref="Q51:R51"/>
    <mergeCell ref="Q60:R60"/>
    <mergeCell ref="Q71:R71"/>
    <mergeCell ref="Q72:R72"/>
    <mergeCell ref="Q73:R73"/>
    <mergeCell ref="Q74:R74"/>
    <mergeCell ref="Q75:R75"/>
    <mergeCell ref="S75:T75"/>
    <mergeCell ref="Q76:R76"/>
    <mergeCell ref="S76:T76"/>
    <mergeCell ref="V77:W77"/>
    <mergeCell ref="V78:W78"/>
    <mergeCell ref="V79:W79"/>
    <mergeCell ref="V80:W80"/>
    <mergeCell ref="V81:W81"/>
    <mergeCell ref="V83:W83"/>
    <mergeCell ref="X83:Y83"/>
    <mergeCell ref="V84:W84"/>
    <mergeCell ref="X84:Y84"/>
    <mergeCell ref="V82:W82"/>
    <mergeCell ref="V86:W86"/>
    <mergeCell ref="V87:W87"/>
    <mergeCell ref="V88:W88"/>
    <mergeCell ref="V89:W89"/>
    <mergeCell ref="V90:W90"/>
    <mergeCell ref="V92:W92"/>
    <mergeCell ref="X92:Y92"/>
    <mergeCell ref="V93:W93"/>
    <mergeCell ref="X93:Y93"/>
    <mergeCell ref="V91:W91"/>
    <mergeCell ref="V27:W27"/>
    <mergeCell ref="V28:W28"/>
    <mergeCell ref="V36:W36"/>
    <mergeCell ref="V37:W37"/>
    <mergeCell ref="V33:W33"/>
    <mergeCell ref="V34:W34"/>
    <mergeCell ref="V35:W35"/>
    <mergeCell ref="V45:W45"/>
    <mergeCell ref="V46:W46"/>
    <mergeCell ref="V54:W54"/>
    <mergeCell ref="V55:W55"/>
    <mergeCell ref="V51:W51"/>
    <mergeCell ref="V52:W52"/>
    <mergeCell ref="V53:W53"/>
    <mergeCell ref="V63:W63"/>
    <mergeCell ref="V64:W64"/>
    <mergeCell ref="V72:W72"/>
    <mergeCell ref="V73:W73"/>
  </mergeCells>
  <printOptions/>
  <pageMargins left="0.75" right="0.75" top="1" bottom="1" header="0.5" footer="0.5"/>
  <pageSetup horizontalDpi="300" verticalDpi="300" orientation="portrait" paperSize="9" r:id="rId2"/>
  <ignoredErrors>
    <ignoredError sqref="V63 X63:Y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www.calciomaniabet.com</dc:creator>
  <cp:keywords/>
  <dc:description/>
  <cp:lastModifiedBy>Sergio</cp:lastModifiedBy>
  <dcterms:created xsi:type="dcterms:W3CDTF">2006-12-14T14:48:48Z</dcterms:created>
  <dcterms:modified xsi:type="dcterms:W3CDTF">2007-02-24T12:01:39Z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