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6890" windowHeight="8865" activeTab="0"/>
  </bookViews>
  <sheets>
    <sheet name="ZC ITA" sheetId="1" r:id="rId1"/>
    <sheet name="ZC EN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<sst xmlns="http://schemas.openxmlformats.org/spreadsheetml/2006/main" count="100" uniqueCount="86">
  <si>
    <t>Mediolomb-98/28 25Zc</t>
  </si>
  <si>
    <t>IT0001205589</t>
  </si>
  <si>
    <t>Medio Cen-98/28 Zc</t>
  </si>
  <si>
    <t>IT0001203253</t>
  </si>
  <si>
    <t>Comit-98/28 Zc</t>
  </si>
  <si>
    <t>IT0001200390</t>
  </si>
  <si>
    <t>Comit-97/27 Zc</t>
  </si>
  <si>
    <t>IT0000966017</t>
  </si>
  <si>
    <t>Spaolo-97/22 115 Zc</t>
  </si>
  <si>
    <t>IT0001086658</t>
  </si>
  <si>
    <t>Centrob-98/18 Zc</t>
  </si>
  <si>
    <t>IT0001197083</t>
  </si>
  <si>
    <t>Bei-96/16 Zc</t>
  </si>
  <si>
    <t>IT0006506007</t>
  </si>
  <si>
    <t>Mediobanca-96/11 Zc</t>
  </si>
  <si>
    <t>IT0000958592</t>
  </si>
  <si>
    <t>Prezzo
emissione</t>
  </si>
  <si>
    <t>Data
Emissione</t>
  </si>
  <si>
    <t>Data
Scadenza</t>
  </si>
  <si>
    <t>Cod Isin</t>
  </si>
  <si>
    <t>Denominazione</t>
  </si>
  <si>
    <t>IT0003722607</t>
  </si>
  <si>
    <t>Prezzo
Scadenza</t>
  </si>
  <si>
    <t>Rimborso
Netto</t>
  </si>
  <si>
    <t>Tasso
Interno</t>
  </si>
  <si>
    <t>Prezzo
Teorico</t>
  </si>
  <si>
    <t>Imposta
Disaggio</t>
  </si>
  <si>
    <t>Rend.
Netto %</t>
  </si>
  <si>
    <t>Rend.
Lordo %</t>
  </si>
  <si>
    <t>Delta Prz
Prec.</t>
  </si>
  <si>
    <t>Im.</t>
  </si>
  <si>
    <t>Ctz-30Gn09</t>
  </si>
  <si>
    <t>IT0004244809</t>
  </si>
  <si>
    <t>Abn Amro 31/10/2012</t>
  </si>
  <si>
    <t>XS0269231584</t>
  </si>
  <si>
    <t>XS0069992989</t>
  </si>
  <si>
    <t>DE0004771662</t>
  </si>
  <si>
    <t>Bei Itl zc 25/10/2011</t>
  </si>
  <si>
    <t>W.B.dem zc 20/12/15</t>
  </si>
  <si>
    <t>CTZ ZC 31.12.2009</t>
  </si>
  <si>
    <t>IT0004307614</t>
  </si>
  <si>
    <t>IT0001311247</t>
  </si>
  <si>
    <t>Interb-19 362 upside</t>
  </si>
  <si>
    <t>IT0006527300</t>
  </si>
  <si>
    <t>Bei 99/29 Eu Sd</t>
  </si>
  <si>
    <t>*</t>
  </si>
  <si>
    <t>Attenzione: su questo titolo da mesi non vengono effettuati scambi, valore puramente teorico</t>
  </si>
  <si>
    <t>Ubs Zc 29.01.2027</t>
  </si>
  <si>
    <t>XS0071948540</t>
  </si>
  <si>
    <t>Ctz-30Ap10</t>
  </si>
  <si>
    <t>IT0004361058</t>
  </si>
  <si>
    <t>XS0301033436</t>
  </si>
  <si>
    <t>Merrill Lynch zc 29/06/09</t>
  </si>
  <si>
    <t>XS0305406547</t>
  </si>
  <si>
    <t>XS0309510260</t>
  </si>
  <si>
    <t>Merrill Lynch zc 31/07/09</t>
  </si>
  <si>
    <t>Merrill Lynch zc 31/08/09</t>
  </si>
  <si>
    <t>W.B. ITL ZC 26.03.2018</t>
  </si>
  <si>
    <t>IT0006523556</t>
  </si>
  <si>
    <t>Ctz-30St10</t>
  </si>
  <si>
    <t>IT0004413909</t>
  </si>
  <si>
    <t>IT0001282414</t>
  </si>
  <si>
    <t>Sp Imi-98/13 Sd</t>
  </si>
  <si>
    <t>BTPs ZC 01.02.2012</t>
  </si>
  <si>
    <t>IT0003204903</t>
  </si>
  <si>
    <t>BTPs ZC 01.08.2017</t>
  </si>
  <si>
    <t>IT0003246250</t>
  </si>
  <si>
    <t>Deutsche Bank 15:10:21</t>
  </si>
  <si>
    <t xml:space="preserve">DE0001343101 </t>
  </si>
  <si>
    <t>yield.
Lordo %</t>
  </si>
  <si>
    <t>yield.
Netto %</t>
  </si>
  <si>
    <t>Bei 99/29 F&amp;Zero</t>
  </si>
  <si>
    <t>IT0006526609</t>
  </si>
  <si>
    <t>Medio Cen 14/eu sd ZC</t>
  </si>
  <si>
    <t>IT0001327524</t>
  </si>
  <si>
    <t>IT0001302733</t>
  </si>
  <si>
    <t>Mpaschi-99/29 4 m</t>
  </si>
  <si>
    <t>Mpasci-15Fb2029 8 Tm</t>
  </si>
  <si>
    <t>IT0001308508</t>
  </si>
  <si>
    <t>Credem-04/09 ZC</t>
  </si>
  <si>
    <t>C. of Europ-19</t>
  </si>
  <si>
    <t>IT0006527516</t>
  </si>
  <si>
    <t>XS0071996515</t>
  </si>
  <si>
    <t>Morgan G. Trust - 27</t>
  </si>
  <si>
    <t>IT0001287249</t>
  </si>
  <si>
    <t>Medio Cen-98/18 S-D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</si>
</sst>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dd/mm/yy;@"/>
    <numFmt numFmtId="170" formatCode="0.00000000"/>
    <numFmt numFmtId="171" formatCode="0.0000"/>
    <numFmt numFmtId="172" formatCode="0.000"/>
    <numFmt numFmtId="173" formatCode="0.0"/>
    <numFmt numFmtId="174" formatCode="0.000000000"/>
    <numFmt numFmtId="175" formatCode="0.0000000"/>
    <numFmt numFmtId="176" formatCode="0.000000"/>
    <numFmt numFmtId="177" formatCode="0.00000"/>
    <numFmt numFmtId="178" formatCode="d/m/yy;@"/>
    <numFmt numFmtId="179" formatCode="0.00%;[Red]\-0.00%"/>
    <numFmt numFmtId="180" formatCode="mmm\-yyyy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56"/>
      <name val="Arial"/>
      <family val="2"/>
    </font>
    <font>
      <sz val="8"/>
      <color indexed="8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169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right" wrapText="1"/>
    </xf>
    <xf numFmtId="169" fontId="4" fillId="0" borderId="10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10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0" fontId="2" fillId="0" borderId="10" xfId="0" applyNumberFormat="1" applyFont="1" applyFill="1" applyBorder="1" applyAlignment="1">
      <alignment horizontal="right"/>
    </xf>
    <xf numFmtId="169" fontId="2" fillId="22" borderId="10" xfId="0" applyNumberFormat="1" applyFont="1" applyFill="1" applyBorder="1" applyAlignment="1">
      <alignment wrapText="1"/>
    </xf>
    <xf numFmtId="2" fontId="2" fillId="22" borderId="10" xfId="0" applyNumberFormat="1" applyFont="1" applyFill="1" applyBorder="1" applyAlignment="1">
      <alignment/>
    </xf>
    <xf numFmtId="2" fontId="6" fillId="22" borderId="0" xfId="0" applyNumberFormat="1" applyFont="1" applyFill="1" applyBorder="1" applyAlignment="1">
      <alignment horizontal="center"/>
    </xf>
    <xf numFmtId="2" fontId="2" fillId="22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 wrapText="1"/>
    </xf>
    <xf numFmtId="179" fontId="6" fillId="0" borderId="0" xfId="0" applyNumberFormat="1" applyFont="1" applyFill="1" applyBorder="1" applyAlignment="1">
      <alignment horizontal="center"/>
    </xf>
    <xf numFmtId="179" fontId="2" fillId="0" borderId="10" xfId="0" applyNumberFormat="1" applyFont="1" applyFill="1" applyBorder="1" applyAlignment="1">
      <alignment wrapText="1"/>
    </xf>
    <xf numFmtId="179" fontId="2" fillId="0" borderId="10" xfId="0" applyNumberFormat="1" applyFont="1" applyFill="1" applyBorder="1" applyAlignment="1">
      <alignment/>
    </xf>
    <xf numFmtId="179" fontId="2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169" fontId="2" fillId="0" borderId="10" xfId="0" applyNumberFormat="1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169" fontId="9" fillId="0" borderId="10" xfId="0" applyNumberFormat="1" applyFont="1" applyFill="1" applyBorder="1" applyAlignment="1">
      <alignment horizontal="right" wrapText="1"/>
    </xf>
    <xf numFmtId="14" fontId="9" fillId="0" borderId="10" xfId="0" applyNumberFormat="1" applyFont="1" applyFill="1" applyBorder="1" applyAlignment="1">
      <alignment horizontal="right" wrapText="1"/>
    </xf>
    <xf numFmtId="2" fontId="9" fillId="0" borderId="10" xfId="0" applyNumberFormat="1" applyFont="1" applyFill="1" applyBorder="1" applyAlignment="1">
      <alignment horizontal="right" wrapText="1"/>
    </xf>
    <xf numFmtId="2" fontId="9" fillId="0" borderId="10" xfId="0" applyNumberFormat="1" applyFont="1" applyFill="1" applyBorder="1" applyAlignment="1">
      <alignment horizontal="right"/>
    </xf>
    <xf numFmtId="10" fontId="9" fillId="0" borderId="10" xfId="0" applyNumberFormat="1" applyFont="1" applyFill="1" applyBorder="1" applyAlignment="1">
      <alignment horizontal="right"/>
    </xf>
    <xf numFmtId="2" fontId="9" fillId="0" borderId="10" xfId="0" applyNumberFormat="1" applyFont="1" applyFill="1" applyBorder="1" applyAlignment="1">
      <alignment/>
    </xf>
    <xf numFmtId="10" fontId="9" fillId="0" borderId="10" xfId="0" applyNumberFormat="1" applyFont="1" applyFill="1" applyBorder="1" applyAlignment="1">
      <alignment/>
    </xf>
    <xf numFmtId="179" fontId="9" fillId="0" borderId="10" xfId="0" applyNumberFormat="1" applyFont="1" applyFill="1" applyBorder="1" applyAlignment="1">
      <alignment/>
    </xf>
    <xf numFmtId="2" fontId="9" fillId="22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right" wrapText="1"/>
    </xf>
    <xf numFmtId="169" fontId="2" fillId="0" borderId="10" xfId="0" applyNumberFormat="1" applyFont="1" applyFill="1" applyBorder="1" applyAlignment="1">
      <alignment horizontal="right" wrapText="1"/>
    </xf>
    <xf numFmtId="14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wrapText="1"/>
    </xf>
    <xf numFmtId="0" fontId="9" fillId="0" borderId="11" xfId="0" applyFont="1" applyBorder="1" applyAlignment="1">
      <alignment horizontal="right"/>
    </xf>
    <xf numFmtId="0" fontId="9" fillId="0" borderId="10" xfId="0" applyFont="1" applyFill="1" applyBorder="1" applyAlignment="1">
      <alignment/>
    </xf>
    <xf numFmtId="169" fontId="9" fillId="0" borderId="10" xfId="0" applyNumberFormat="1" applyFont="1" applyFill="1" applyBorder="1" applyAlignment="1">
      <alignment/>
    </xf>
    <xf numFmtId="14" fontId="9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1" fillId="0" borderId="10" xfId="42" applyFill="1" applyBorder="1" applyAlignment="1" applyProtection="1">
      <alignment/>
      <protection/>
    </xf>
    <xf numFmtId="0" fontId="2" fillId="0" borderId="11" xfId="0" applyFont="1" applyBorder="1" applyAlignment="1">
      <alignment horizontal="right"/>
    </xf>
    <xf numFmtId="43" fontId="2" fillId="0" borderId="10" xfId="52" applyFont="1" applyFill="1" applyBorder="1" applyAlignment="1">
      <alignment horizontal="right" wrapText="1"/>
    </xf>
    <xf numFmtId="169" fontId="9" fillId="0" borderId="10" xfId="0" applyNumberFormat="1" applyFont="1" applyFill="1" applyBorder="1" applyAlignment="1">
      <alignment horizontal="right" wrapText="1"/>
    </xf>
    <xf numFmtId="43" fontId="9" fillId="0" borderId="10" xfId="52" applyFont="1" applyFill="1" applyBorder="1" applyAlignment="1">
      <alignment horizontal="right" wrapText="1"/>
    </xf>
    <xf numFmtId="10" fontId="9" fillId="0" borderId="10" xfId="0" applyNumberFormat="1" applyFont="1" applyFill="1" applyBorder="1" applyAlignment="1">
      <alignment/>
    </xf>
    <xf numFmtId="169" fontId="2" fillId="0" borderId="13" xfId="0" applyNumberFormat="1" applyFont="1" applyFill="1" applyBorder="1" applyAlignment="1">
      <alignment/>
    </xf>
    <xf numFmtId="14" fontId="2" fillId="0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right" wrapText="1"/>
    </xf>
    <xf numFmtId="2" fontId="2" fillId="0" borderId="13" xfId="0" applyNumberFormat="1" applyFont="1" applyFill="1" applyBorder="1" applyAlignment="1">
      <alignment horizontal="right"/>
    </xf>
    <xf numFmtId="10" fontId="2" fillId="0" borderId="13" xfId="0" applyNumberFormat="1" applyFont="1" applyFill="1" applyBorder="1" applyAlignment="1">
      <alignment horizontal="right"/>
    </xf>
    <xf numFmtId="2" fontId="2" fillId="0" borderId="13" xfId="0" applyNumberFormat="1" applyFont="1" applyFill="1" applyBorder="1" applyAlignment="1">
      <alignment/>
    </xf>
    <xf numFmtId="10" fontId="2" fillId="0" borderId="13" xfId="0" applyNumberFormat="1" applyFont="1" applyFill="1" applyBorder="1" applyAlignment="1">
      <alignment/>
    </xf>
    <xf numFmtId="179" fontId="2" fillId="0" borderId="13" xfId="0" applyNumberFormat="1" applyFont="1" applyFill="1" applyBorder="1" applyAlignment="1">
      <alignment/>
    </xf>
    <xf numFmtId="2" fontId="2" fillId="22" borderId="13" xfId="0" applyNumberFormat="1" applyFont="1" applyFill="1" applyBorder="1" applyAlignment="1">
      <alignment/>
    </xf>
    <xf numFmtId="169" fontId="2" fillId="0" borderId="14" xfId="0" applyNumberFormat="1" applyFont="1" applyFill="1" applyBorder="1" applyAlignment="1">
      <alignment/>
    </xf>
    <xf numFmtId="14" fontId="2" fillId="0" borderId="14" xfId="0" applyNumberFormat="1" applyFont="1" applyFill="1" applyBorder="1" applyAlignment="1">
      <alignment/>
    </xf>
    <xf numFmtId="2" fontId="4" fillId="0" borderId="14" xfId="0" applyNumberFormat="1" applyFont="1" applyFill="1" applyBorder="1" applyAlignment="1">
      <alignment horizontal="right" wrapText="1"/>
    </xf>
    <xf numFmtId="2" fontId="2" fillId="0" borderId="14" xfId="0" applyNumberFormat="1" applyFont="1" applyFill="1" applyBorder="1" applyAlignment="1">
      <alignment horizontal="right"/>
    </xf>
    <xf numFmtId="2" fontId="2" fillId="0" borderId="14" xfId="0" applyNumberFormat="1" applyFont="1" applyFill="1" applyBorder="1" applyAlignment="1">
      <alignment/>
    </xf>
    <xf numFmtId="2" fontId="2" fillId="22" borderId="14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onybook\Impostazioni%20locali\Temporary%20Internet%20Files\Content.IE5\Z80VMKRM\zcale.v.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definedNames>
      <definedName name="Aggiorn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rsaitaliana.it/borsa/quotazioni/obbligazioni/obbligazioni-in-euro/scheda.html?isin=IT0001205589&amp;lang=it" TargetMode="External" /><Relationship Id="rId2" Type="http://schemas.openxmlformats.org/officeDocument/2006/relationships/hyperlink" Target="http://www.borsaitaliana.it/borsa/quotazioni/obbligazioni/obbligazioni-in-euro/scheda.html?isin=IT0001203253&amp;lang=it" TargetMode="External" /><Relationship Id="rId3" Type="http://schemas.openxmlformats.org/officeDocument/2006/relationships/hyperlink" Target="http://www.borsaitaliana.it/borsa/quotazioni/obbligazioni/obbligazioni-in-euro/scheda.html?isin=IT0001200390&amp;lang=it" TargetMode="External" /><Relationship Id="rId4" Type="http://schemas.openxmlformats.org/officeDocument/2006/relationships/hyperlink" Target="http://www.borsaitaliana.it/borsa/quotazioni/obbligazioni/obbligazioni-in-euro/scheda.html?isin=IT0000966017&amp;lang=it" TargetMode="External" /><Relationship Id="rId5" Type="http://schemas.openxmlformats.org/officeDocument/2006/relationships/hyperlink" Target="http://www.borsaitaliana.it/borsa/quotazioni/obbligazioni/obbligazioni-in-euro/scheda.html?isin=IT0001086658&amp;lang=it" TargetMode="External" /><Relationship Id="rId6" Type="http://schemas.openxmlformats.org/officeDocument/2006/relationships/hyperlink" Target="http://www.borsaitaliana.it/borsa/quotazioni/obbligazioni/obbligazioni-in-euro/scheda.html?isin=IT0001197083&amp;lang=it" TargetMode="External" /><Relationship Id="rId7" Type="http://schemas.openxmlformats.org/officeDocument/2006/relationships/hyperlink" Target="http://www.borsaitaliana.it/borsa/quotazioni/obbligazioni/obbligazioni-in-euro/scheda.html?isin=IT0006506007&amp;lang=it" TargetMode="External" /><Relationship Id="rId8" Type="http://schemas.openxmlformats.org/officeDocument/2006/relationships/hyperlink" Target="http://www.borsaitaliana.it/borsa/quotazioni/obbligazioni/obbligazioni-in-euro/scheda.html?isin=IT0000958592&amp;lang=it" TargetMode="External" /><Relationship Id="rId9" Type="http://schemas.openxmlformats.org/officeDocument/2006/relationships/hyperlink" Target="http://www.borsaitaliana.it/borsa/quotazioni/obbligazioni/ctz/scheda.html?isin=IT0004244809&amp;lang=it" TargetMode="External" /><Relationship Id="rId10" Type="http://schemas.openxmlformats.org/officeDocument/2006/relationships/hyperlink" Target="http://www.borsaitaliana.it/borsa/quotazioni/obbligazioni/ctz/scheda.html?isin=IT0004307614&amp;lang=it" TargetMode="External" /><Relationship Id="rId11" Type="http://schemas.openxmlformats.org/officeDocument/2006/relationships/hyperlink" Target="http://www.borsaitaliana.it/borsa/quotazioni/obbligazioni/obbligazioni-in-euro/scheda.html?isin=IT0006527300&amp;lang=it" TargetMode="External" /><Relationship Id="rId12" Type="http://schemas.openxmlformats.org/officeDocument/2006/relationships/hyperlink" Target="http://www.investimenti.unicreditmib.it/tlab/it_IT/quotazioni/dettaglioprezziobbligazioni.jsp?idNode=202&amp;isin=XS0071948540&amp;type=obbligazioni_bancarie" TargetMode="External" /><Relationship Id="rId13" Type="http://schemas.openxmlformats.org/officeDocument/2006/relationships/hyperlink" Target="http://www.borsaitaliana.it/borsa/quotazioni/obbligazioni/ctz/scheda.html?isin=IT0004361058&amp;lang=it" TargetMode="External" /><Relationship Id="rId14" Type="http://schemas.openxmlformats.org/officeDocument/2006/relationships/hyperlink" Target="http://www.investimenti.unicreditmib.it/tlab/it_IT/quotazioni/dettaglioprezziobbligazioni.jsp?idNode=202&amp;isin=XS0305406547&amp;type=obbligazioni_bancarie" TargetMode="External" /><Relationship Id="rId15" Type="http://schemas.openxmlformats.org/officeDocument/2006/relationships/hyperlink" Target="http://www.investimenti.unicreditmib.it/tlab/it_IT/quotazioni/dettaglioprezziobbligazioni.jsp?idNode=202&amp;isin=XS0309510260&amp;type=obbligazioni_bancarie" TargetMode="External" /><Relationship Id="rId16" Type="http://schemas.openxmlformats.org/officeDocument/2006/relationships/hyperlink" Target="http://www.investimenti.unicreditmib.it/tlab/it_IT/quotazioni/dettaglioprezziobbligazioni.jsp?idNode=202&amp;isin=XS0301033436&amp;type=obbligazioni_bancarie" TargetMode="External" /><Relationship Id="rId17" Type="http://schemas.openxmlformats.org/officeDocument/2006/relationships/hyperlink" Target="http://www.borsaitaliana.it/borsa/quotazioni/obbligazioni/ctz/scheda.html?isin=IT0004413909&amp;lang=it" TargetMode="External" /><Relationship Id="rId18" Type="http://schemas.openxmlformats.org/officeDocument/2006/relationships/hyperlink" Target="http://www.borsaitaliana.it/borsa/quotazioni/obbligazioni/obbligazioni-in-euro/scheda.html?isin=IT0001282414&amp;lang=it" TargetMode="External" /><Relationship Id="rId19" Type="http://schemas.openxmlformats.org/officeDocument/2006/relationships/hyperlink" Target="http://www.investimenti.unicreditmib.it/tlab/it_IT/quotazioni/dettaglioprezziobbligazioni.jsp?idNode=158&amp;tipoTitolo=4&amp;isin=IT0003204903&amp;type=titoli_stato" TargetMode="External" /><Relationship Id="rId20" Type="http://schemas.openxmlformats.org/officeDocument/2006/relationships/hyperlink" Target="http://www.investimenti.unicreditmib.it/tlab/it_IT/quotazioni/dettaglioprezziobbligazioni.jsp?idNode=158&amp;tipoTitolo=4&amp;isin=IT0003246250&amp;type=titoli_stato" TargetMode="External" /><Relationship Id="rId21" Type="http://schemas.openxmlformats.org/officeDocument/2006/relationships/hyperlink" Target="http://www.borsaitaliana.it/borsa/quotazioni/obbligazioni/obbligazioni-in-euro/scheda.html?isin=IT0006526609&amp;lang=it" TargetMode="External" /><Relationship Id="rId22" Type="http://schemas.openxmlformats.org/officeDocument/2006/relationships/hyperlink" Target="http://www.borsaitaliana.it/borsa/quotazioni/obbligazioni/obbligazioni-in-euro/scheda.html?isin=IT0001327524&amp;lang=it" TargetMode="External" /><Relationship Id="rId23" Type="http://schemas.openxmlformats.org/officeDocument/2006/relationships/hyperlink" Target="http://www.borsaitaliana.it/borsa/quotazioni/obbligazioni/obbligazioni-in-euro/scheda.html?isin=IT0001302733&amp;lang=it" TargetMode="External" /><Relationship Id="rId24" Type="http://schemas.openxmlformats.org/officeDocument/2006/relationships/hyperlink" Target="http://www.borsaitaliana.it/borsa/quotazioni/obbligazioni/obbligazioni-in-euro/scheda.html?isin=IT0001308508&amp;lang=it" TargetMode="External" /><Relationship Id="rId25" Type="http://schemas.openxmlformats.org/officeDocument/2006/relationships/hyperlink" Target="http://www.borsaitaliana.it/borsa/quotazioni/obbligazioni/obbligazioni-in-euro/scheda.html?isin=IT0003722607&amp;lang=it" TargetMode="External" /><Relationship Id="rId26" Type="http://schemas.openxmlformats.org/officeDocument/2006/relationships/hyperlink" Target="http://www.borsaitaliana.it/borsa/quotazioni/obbligazioni/obbligazioni-in-euro/scheda.html?isin=IT0001311247&amp;lang=it" TargetMode="External" /><Relationship Id="rId27" Type="http://schemas.openxmlformats.org/officeDocument/2006/relationships/hyperlink" Target="http://www.borsaitaliana.it/borsa/quotazioni/obbligazioni/obbligazioni-in-euro/scheda.html?isin=IT0006527516&amp;lang=it" TargetMode="External" /><Relationship Id="rId28" Type="http://schemas.openxmlformats.org/officeDocument/2006/relationships/hyperlink" Target="http://www.borsaitaliana.it/borsa/quotazioni/obbligazioni/obbligazioni-in-euro/scheda.html?isin=IT0001287249&amp;lang=it" TargetMode="External" /><Relationship Id="rId29" Type="http://schemas.openxmlformats.org/officeDocument/2006/relationships/vmlDrawing" Target="../drawings/vmlDrawing1.vml" /><Relationship Id="rId3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orsaitaliana.it/borsa/quotazioni/obbligazioni/obbligazioni-in-euro/scheda.html?isin=IT0003722607&amp;lang=it" TargetMode="External" /><Relationship Id="rId2" Type="http://schemas.openxmlformats.org/officeDocument/2006/relationships/hyperlink" Target="http://www.borsaitaliana.it/borsa/quotazioni/obbligazioni/obbligazioni-in-euro/scheda.html?isin=IT0003722607&amp;lang=it" TargetMode="External" /><Relationship Id="rId3" Type="http://schemas.openxmlformats.org/officeDocument/2006/relationships/hyperlink" Target="http://www.borsaitaliana.it/borsa/quotazioni/obbligazioni/obbligazioni-in-euro/scheda.html?isin=IT0003722607&amp;lang=it" TargetMode="External" /><Relationship Id="rId4" Type="http://schemas.openxmlformats.org/officeDocument/2006/relationships/hyperlink" Target="http://www.borsaitaliana.it/borsa/quotazioni/obbligazioni/obbligazioni-in-euro/scheda.html?isin=IT0003722607&amp;lang=it" TargetMode="External" /><Relationship Id="rId5" Type="http://schemas.openxmlformats.org/officeDocument/2006/relationships/hyperlink" Target="http://www.borsaitaliana.it/borsa/quotazioni/obbligazioni/obbligazioni-in-euro/scheda.html?isin=IT0003722607&amp;lang=it" TargetMode="External" /><Relationship Id="rId6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FC48"/>
  <sheetViews>
    <sheetView showGridLines="0" tabSelected="1" zoomScalePageLayoutView="0" workbookViewId="0" topLeftCell="A1">
      <selection activeCell="P29" sqref="P29"/>
    </sheetView>
  </sheetViews>
  <sheetFormatPr defaultColWidth="9.140625" defaultRowHeight="12.75"/>
  <cols>
    <col min="1" max="1" width="3.57421875" style="1" bestFit="1" customWidth="1"/>
    <col min="2" max="2" width="18.7109375" style="1" bestFit="1" customWidth="1"/>
    <col min="3" max="3" width="11.28125" style="1" bestFit="1" customWidth="1"/>
    <col min="4" max="4" width="10.140625" style="2" bestFit="1" customWidth="1"/>
    <col min="5" max="5" width="8.7109375" style="1" bestFit="1" customWidth="1"/>
    <col min="6" max="6" width="7.8515625" style="1" bestFit="1" customWidth="1"/>
    <col min="7" max="7" width="8.00390625" style="1" bestFit="1" customWidth="1"/>
    <col min="8" max="8" width="8.28125" style="1" bestFit="1" customWidth="1"/>
    <col min="9" max="9" width="9.140625" style="1" customWidth="1"/>
    <col min="10" max="13" width="8.28125" style="1" bestFit="1" customWidth="1"/>
    <col min="14" max="14" width="8.28125" style="27" customWidth="1"/>
    <col min="15" max="15" width="8.28125" style="21" customWidth="1"/>
    <col min="16" max="156" width="8.28125" style="3" customWidth="1"/>
    <col min="157" max="158" width="7.00390625" style="3" bestFit="1" customWidth="1"/>
    <col min="159" max="159" width="10.00390625" style="1" bestFit="1" customWidth="1"/>
    <col min="160" max="160" width="9.8515625" style="1" bestFit="1" customWidth="1"/>
    <col min="161" max="16384" width="9.140625" style="1" customWidth="1"/>
  </cols>
  <sheetData>
    <row r="1" spans="12:158" ht="11.25">
      <c r="L1" s="16" t="s">
        <v>30</v>
      </c>
      <c r="M1" s="15">
        <v>0.125</v>
      </c>
      <c r="N1" s="24"/>
      <c r="O1" s="20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</row>
    <row r="3" spans="1:158" ht="27" customHeight="1">
      <c r="A3" s="4"/>
      <c r="B3" s="29" t="s">
        <v>20</v>
      </c>
      <c r="C3" s="30" t="s">
        <v>19</v>
      </c>
      <c r="D3" s="5" t="s">
        <v>17</v>
      </c>
      <c r="E3" s="7" t="s">
        <v>18</v>
      </c>
      <c r="F3" s="6" t="s">
        <v>16</v>
      </c>
      <c r="G3" s="6" t="s">
        <v>22</v>
      </c>
      <c r="H3" s="6" t="s">
        <v>24</v>
      </c>
      <c r="I3" s="6" t="s">
        <v>25</v>
      </c>
      <c r="J3" s="6" t="s">
        <v>26</v>
      </c>
      <c r="K3" s="6" t="s">
        <v>23</v>
      </c>
      <c r="L3" s="7" t="s">
        <v>28</v>
      </c>
      <c r="M3" s="7" t="s">
        <v>27</v>
      </c>
      <c r="N3" s="25" t="s">
        <v>29</v>
      </c>
      <c r="O3" s="18">
        <v>39990</v>
      </c>
      <c r="P3" s="5">
        <v>39983</v>
      </c>
      <c r="Q3" s="5">
        <v>39976</v>
      </c>
      <c r="R3" s="5">
        <v>39969</v>
      </c>
      <c r="S3" s="5">
        <v>39962</v>
      </c>
      <c r="T3" s="5">
        <v>39955</v>
      </c>
      <c r="U3" s="5">
        <v>39948</v>
      </c>
      <c r="V3" s="5">
        <v>39941</v>
      </c>
      <c r="W3" s="5">
        <v>39933</v>
      </c>
      <c r="X3" s="5">
        <v>39927</v>
      </c>
      <c r="Y3" s="5">
        <v>39920</v>
      </c>
      <c r="Z3" s="5">
        <v>39913</v>
      </c>
      <c r="AA3" s="5">
        <v>39906</v>
      </c>
      <c r="AB3" s="5">
        <v>39899</v>
      </c>
      <c r="AC3" s="5">
        <v>39892</v>
      </c>
      <c r="AD3" s="5">
        <v>39885</v>
      </c>
      <c r="AE3" s="5">
        <v>39878</v>
      </c>
      <c r="AF3" s="5">
        <v>39871</v>
      </c>
      <c r="AG3" s="5">
        <v>39864</v>
      </c>
      <c r="AH3" s="5">
        <v>39857</v>
      </c>
      <c r="AI3" s="5">
        <v>39851</v>
      </c>
      <c r="AJ3" s="5">
        <v>39843</v>
      </c>
      <c r="AK3" s="5">
        <v>39836</v>
      </c>
      <c r="AL3" s="5">
        <v>39829</v>
      </c>
      <c r="AM3" s="5">
        <v>39822</v>
      </c>
      <c r="AN3" s="5">
        <v>39815</v>
      </c>
      <c r="AO3" s="5">
        <v>39805</v>
      </c>
      <c r="AP3" s="5">
        <v>39801</v>
      </c>
      <c r="AQ3" s="5">
        <v>39794</v>
      </c>
      <c r="AR3" s="5">
        <v>39787</v>
      </c>
      <c r="AS3" s="5">
        <v>39780</v>
      </c>
      <c r="AT3" s="5">
        <v>39773</v>
      </c>
      <c r="AU3" s="5">
        <v>39766</v>
      </c>
      <c r="AV3" s="5">
        <v>39759</v>
      </c>
      <c r="AW3" s="5">
        <v>39752</v>
      </c>
      <c r="AX3" s="5">
        <v>39745</v>
      </c>
      <c r="AY3" s="5">
        <v>39738</v>
      </c>
      <c r="AZ3" s="5">
        <v>39731</v>
      </c>
      <c r="BA3" s="5">
        <v>39724</v>
      </c>
      <c r="BB3" s="5">
        <v>39717</v>
      </c>
      <c r="BC3" s="5">
        <v>39710</v>
      </c>
      <c r="BD3" s="5">
        <v>39703</v>
      </c>
      <c r="BE3" s="5">
        <v>39696</v>
      </c>
      <c r="BF3" s="5">
        <v>39689</v>
      </c>
      <c r="BG3" s="5">
        <v>39682</v>
      </c>
      <c r="BH3" s="5">
        <v>39674</v>
      </c>
      <c r="BI3" s="5">
        <v>39668</v>
      </c>
      <c r="BJ3" s="5">
        <v>39661</v>
      </c>
      <c r="BK3" s="5">
        <v>39654</v>
      </c>
      <c r="BL3" s="5">
        <v>39647</v>
      </c>
      <c r="BM3" s="5">
        <v>39640</v>
      </c>
      <c r="BN3" s="5">
        <v>39633</v>
      </c>
      <c r="BO3" s="5">
        <v>39626</v>
      </c>
      <c r="BP3" s="5">
        <v>39619</v>
      </c>
      <c r="BQ3" s="5">
        <v>39612</v>
      </c>
      <c r="BR3" s="5">
        <v>39605</v>
      </c>
      <c r="BS3" s="5">
        <v>39598</v>
      </c>
      <c r="BT3" s="5">
        <v>39591</v>
      </c>
      <c r="BU3" s="5">
        <v>39584</v>
      </c>
      <c r="BV3" s="5">
        <v>39577</v>
      </c>
      <c r="BW3" s="5">
        <v>39570</v>
      </c>
      <c r="BX3" s="5">
        <v>39563</v>
      </c>
      <c r="BY3" s="5">
        <v>39556</v>
      </c>
      <c r="BZ3" s="5">
        <v>39549</v>
      </c>
      <c r="CA3" s="5">
        <v>39542</v>
      </c>
      <c r="CB3" s="5">
        <v>39535</v>
      </c>
      <c r="CC3" s="5">
        <v>39527</v>
      </c>
      <c r="CD3" s="5">
        <v>39521</v>
      </c>
      <c r="CE3" s="5">
        <v>39514</v>
      </c>
      <c r="CF3" s="5">
        <v>39507</v>
      </c>
      <c r="CG3" s="5">
        <v>39500</v>
      </c>
      <c r="CH3" s="5">
        <v>39493</v>
      </c>
      <c r="CI3" s="5">
        <v>39486</v>
      </c>
      <c r="CJ3" s="5">
        <v>39479</v>
      </c>
      <c r="CK3" s="5">
        <v>39472</v>
      </c>
      <c r="CL3" s="5">
        <v>39465</v>
      </c>
      <c r="CM3" s="5">
        <v>39458</v>
      </c>
      <c r="CN3" s="5">
        <v>39451</v>
      </c>
      <c r="CO3" s="5">
        <v>39444</v>
      </c>
      <c r="CP3" s="5">
        <v>39437</v>
      </c>
      <c r="CQ3" s="5">
        <v>39430</v>
      </c>
      <c r="CR3" s="5">
        <v>39423</v>
      </c>
      <c r="CS3" s="5">
        <v>39416</v>
      </c>
      <c r="CT3" s="5">
        <v>39409</v>
      </c>
      <c r="CU3" s="5">
        <v>39402</v>
      </c>
      <c r="CV3" s="5">
        <v>39395</v>
      </c>
      <c r="CW3" s="5">
        <v>39388</v>
      </c>
      <c r="CX3" s="5">
        <v>39381</v>
      </c>
      <c r="CY3" s="5">
        <v>39374</v>
      </c>
      <c r="CZ3" s="5">
        <v>39367</v>
      </c>
      <c r="DA3" s="5">
        <v>39360</v>
      </c>
      <c r="DB3" s="5">
        <v>39353</v>
      </c>
      <c r="DC3" s="5">
        <v>39346</v>
      </c>
      <c r="DD3" s="5">
        <v>39339</v>
      </c>
      <c r="DE3" s="5">
        <v>39332</v>
      </c>
      <c r="DF3" s="5">
        <v>39328</v>
      </c>
      <c r="DG3" s="5">
        <v>39318</v>
      </c>
      <c r="DH3" s="5">
        <v>39311</v>
      </c>
      <c r="DI3" s="5">
        <v>39304</v>
      </c>
      <c r="DJ3" s="5">
        <v>39297</v>
      </c>
      <c r="DK3" s="5">
        <v>39290</v>
      </c>
      <c r="DL3" s="5">
        <v>39283</v>
      </c>
      <c r="DM3" s="5">
        <v>39276</v>
      </c>
      <c r="DN3" s="5">
        <v>39269</v>
      </c>
      <c r="DO3" s="5">
        <v>39262</v>
      </c>
      <c r="DP3" s="5">
        <v>39255</v>
      </c>
      <c r="DQ3" s="5">
        <v>39248</v>
      </c>
      <c r="DR3" s="5">
        <v>39241</v>
      </c>
      <c r="DS3" s="5">
        <v>39234</v>
      </c>
      <c r="DT3" s="5">
        <v>39227</v>
      </c>
      <c r="DU3" s="5">
        <v>39220</v>
      </c>
      <c r="DV3" s="5">
        <v>39213</v>
      </c>
      <c r="DW3" s="5">
        <v>39206</v>
      </c>
      <c r="DX3" s="5">
        <v>39199</v>
      </c>
      <c r="DY3" s="5">
        <v>39192</v>
      </c>
      <c r="DZ3" s="5">
        <v>39185</v>
      </c>
      <c r="EA3" s="5">
        <v>39177</v>
      </c>
      <c r="EB3" s="5">
        <v>39171</v>
      </c>
      <c r="EC3" s="5">
        <v>39164</v>
      </c>
      <c r="ED3" s="5">
        <v>39157</v>
      </c>
      <c r="EE3" s="5">
        <v>39150</v>
      </c>
      <c r="EF3" s="5">
        <v>39143</v>
      </c>
      <c r="EG3" s="5">
        <v>39136</v>
      </c>
      <c r="EH3" s="5">
        <v>39129</v>
      </c>
      <c r="EI3" s="5">
        <v>39122</v>
      </c>
      <c r="EJ3" s="5">
        <v>39115</v>
      </c>
      <c r="EK3" s="5">
        <v>39108</v>
      </c>
      <c r="EL3" s="5">
        <v>39101</v>
      </c>
      <c r="EM3" s="5">
        <v>39094</v>
      </c>
      <c r="EN3" s="5">
        <v>39087</v>
      </c>
      <c r="EO3" s="5">
        <v>39080</v>
      </c>
      <c r="EP3" s="5">
        <v>39073</v>
      </c>
      <c r="EQ3" s="5">
        <v>39066</v>
      </c>
      <c r="ER3" s="5">
        <v>39059</v>
      </c>
      <c r="ES3" s="5">
        <v>39052</v>
      </c>
      <c r="ET3" s="5">
        <v>39045</v>
      </c>
      <c r="EU3" s="5">
        <v>39038</v>
      </c>
      <c r="EV3" s="5">
        <v>39031</v>
      </c>
      <c r="EW3" s="5">
        <v>39024</v>
      </c>
      <c r="EX3" s="5">
        <v>39017</v>
      </c>
      <c r="EY3" s="5">
        <v>39010</v>
      </c>
      <c r="EZ3" s="5">
        <v>39004</v>
      </c>
      <c r="FA3" s="5">
        <v>39003</v>
      </c>
      <c r="FB3" s="5">
        <v>38989</v>
      </c>
    </row>
    <row r="4" spans="1:158" s="45" customFormat="1" ht="11.25">
      <c r="A4" s="8">
        <v>1</v>
      </c>
      <c r="B4" s="4" t="s">
        <v>79</v>
      </c>
      <c r="C4" s="50" t="s">
        <v>21</v>
      </c>
      <c r="D4" s="36">
        <v>38268</v>
      </c>
      <c r="E4" s="37">
        <v>40094</v>
      </c>
      <c r="F4" s="38">
        <v>83.14</v>
      </c>
      <c r="G4" s="39">
        <v>100</v>
      </c>
      <c r="H4" s="40">
        <f>IF(F4="?","",POWER(10,LOG10(G4/F4)/_XLL.FRAZIONE.ANNO(E4,D4,0))-1)</f>
        <v>0.03761919205522912</v>
      </c>
      <c r="I4" s="39">
        <f>IF(F4="?","",F4*(1+H4)^_XLL.FRAZIONE.ANNO($O$3,D4,1))</f>
        <v>98.94757902663316</v>
      </c>
      <c r="J4" s="39">
        <f aca="true" t="shared" si="0" ref="J4:J29">IF(F4="?","",(I4-F4)*$M$1)</f>
        <v>1.9759473783291455</v>
      </c>
      <c r="K4" s="41">
        <f aca="true" t="shared" si="1" ref="K4:K29">IF(F4="?","",G4-(G4-F4)*$M$1)</f>
        <v>97.8925</v>
      </c>
      <c r="L4" s="42">
        <f>_XLL.REND($O$3,E4,0.00001,O4,G4,1,1)</f>
        <v>0.41175047048796726</v>
      </c>
      <c r="M4" s="14">
        <f>IF(F4="?","",IF((I4-O4)&gt;0,_XLL.REND($O$3,E4,0,O4-J4,K4-(I4-O4)*$M$1,1,1),_XLL.REND($O$3,E4,0,O4-J4,K4,1,1)))</f>
        <v>0.36840834468135836</v>
      </c>
      <c r="N4" s="43">
        <f>(O4-P4)/P4</f>
        <v>0</v>
      </c>
      <c r="O4" s="44">
        <v>89.5</v>
      </c>
      <c r="P4" s="41">
        <v>89.5</v>
      </c>
      <c r="Q4" s="41">
        <v>89.5</v>
      </c>
      <c r="R4" s="41">
        <v>89.5</v>
      </c>
      <c r="S4" s="41">
        <v>89.5</v>
      </c>
      <c r="T4" s="41">
        <v>89.5</v>
      </c>
      <c r="U4" s="41">
        <v>89.5</v>
      </c>
      <c r="V4" s="41">
        <v>89.5</v>
      </c>
      <c r="W4" s="41">
        <v>89.5</v>
      </c>
      <c r="X4" s="41">
        <v>89.5</v>
      </c>
      <c r="Y4" s="41">
        <v>89.5</v>
      </c>
      <c r="Z4" s="41">
        <v>89.5</v>
      </c>
      <c r="AA4" s="41">
        <v>89.5</v>
      </c>
      <c r="AB4" s="41">
        <v>89.5</v>
      </c>
      <c r="AC4" s="41">
        <v>89.5</v>
      </c>
      <c r="AD4" s="41">
        <v>89.5</v>
      </c>
      <c r="AE4" s="41">
        <v>89.5</v>
      </c>
      <c r="AF4" s="41">
        <v>89.5</v>
      </c>
      <c r="AG4" s="41">
        <v>89.5</v>
      </c>
      <c r="AH4" s="41">
        <v>89.5</v>
      </c>
      <c r="AI4" s="41">
        <v>89.5</v>
      </c>
      <c r="AJ4" s="41">
        <v>89.5</v>
      </c>
      <c r="AK4" s="41">
        <v>89.5</v>
      </c>
      <c r="AL4" s="41">
        <v>89.5</v>
      </c>
      <c r="AM4" s="41">
        <v>89.5</v>
      </c>
      <c r="AN4" s="41">
        <v>89.5</v>
      </c>
      <c r="AO4" s="41">
        <v>89.5</v>
      </c>
      <c r="AP4" s="41">
        <v>89.5</v>
      </c>
      <c r="AQ4" s="41">
        <v>89.5</v>
      </c>
      <c r="AR4" s="41">
        <v>89.5</v>
      </c>
      <c r="AS4" s="41">
        <v>89.5</v>
      </c>
      <c r="AT4" s="41">
        <v>89.5</v>
      </c>
      <c r="AU4" s="41">
        <v>89.5</v>
      </c>
      <c r="AV4" s="41">
        <v>89.5</v>
      </c>
      <c r="AW4" s="41">
        <v>89.5</v>
      </c>
      <c r="AX4" s="41">
        <v>89.5</v>
      </c>
      <c r="AY4" s="41">
        <v>89.5</v>
      </c>
      <c r="AZ4" s="41">
        <v>89.5</v>
      </c>
      <c r="BA4" s="41">
        <v>89.5</v>
      </c>
      <c r="BB4" s="41">
        <v>89.5</v>
      </c>
      <c r="BC4" s="41">
        <v>89.5</v>
      </c>
      <c r="BD4" s="41">
        <v>89.5</v>
      </c>
      <c r="BE4" s="41">
        <v>89.5</v>
      </c>
      <c r="BF4" s="41">
        <v>89.5</v>
      </c>
      <c r="BG4" s="41">
        <v>89.5</v>
      </c>
      <c r="BH4" s="41">
        <v>89.5</v>
      </c>
      <c r="BI4" s="41">
        <v>89.5</v>
      </c>
      <c r="BJ4" s="41">
        <v>89.5</v>
      </c>
      <c r="BK4" s="41">
        <v>89.5</v>
      </c>
      <c r="BL4" s="41">
        <v>89.5</v>
      </c>
      <c r="BM4" s="41">
        <v>89.5</v>
      </c>
      <c r="BN4" s="41">
        <v>89.5</v>
      </c>
      <c r="BO4" s="41">
        <v>89.5</v>
      </c>
      <c r="BP4" s="41">
        <v>89.5</v>
      </c>
      <c r="BQ4" s="41">
        <v>89.5</v>
      </c>
      <c r="BR4" s="41">
        <v>89.5</v>
      </c>
      <c r="BS4" s="41">
        <v>89.5</v>
      </c>
      <c r="BT4" s="41">
        <v>89.5</v>
      </c>
      <c r="BU4" s="41">
        <v>89.5</v>
      </c>
      <c r="BV4" s="41">
        <v>89.5</v>
      </c>
      <c r="BW4" s="41">
        <v>89.5</v>
      </c>
      <c r="BX4" s="41">
        <v>89.5</v>
      </c>
      <c r="BY4" s="41">
        <v>89.5</v>
      </c>
      <c r="BZ4" s="41">
        <v>89.5</v>
      </c>
      <c r="CA4" s="41">
        <v>89.5</v>
      </c>
      <c r="CB4" s="41">
        <v>89.5</v>
      </c>
      <c r="CC4" s="41">
        <v>89.5</v>
      </c>
      <c r="CD4" s="41">
        <v>89.5</v>
      </c>
      <c r="CE4" s="41">
        <v>89.5</v>
      </c>
      <c r="CF4" s="41">
        <v>89.5</v>
      </c>
      <c r="CG4" s="41">
        <v>89.5</v>
      </c>
      <c r="CH4" s="41">
        <v>89.5</v>
      </c>
      <c r="CI4" s="41">
        <v>89.5</v>
      </c>
      <c r="CJ4" s="41">
        <v>89.5</v>
      </c>
      <c r="CK4" s="41">
        <v>89.5</v>
      </c>
      <c r="CL4" s="41">
        <v>89.5</v>
      </c>
      <c r="CM4" s="41">
        <v>89.5</v>
      </c>
      <c r="CN4" s="41">
        <v>89.5</v>
      </c>
      <c r="CO4" s="41">
        <v>89.5</v>
      </c>
      <c r="CP4" s="41">
        <v>89.5</v>
      </c>
      <c r="CQ4" s="41">
        <v>89.5</v>
      </c>
      <c r="CR4" s="41">
        <v>89.5</v>
      </c>
      <c r="CS4" s="41">
        <v>89.5</v>
      </c>
      <c r="CT4" s="41">
        <v>89.5</v>
      </c>
      <c r="CU4" s="41">
        <v>89.5</v>
      </c>
      <c r="CV4" s="41">
        <v>89.5</v>
      </c>
      <c r="CW4" s="41">
        <v>89.5</v>
      </c>
      <c r="CX4" s="41">
        <v>89.5</v>
      </c>
      <c r="CY4" s="41">
        <v>89.5</v>
      </c>
      <c r="CZ4" s="41">
        <v>89.5</v>
      </c>
      <c r="DA4" s="41">
        <v>89.5</v>
      </c>
      <c r="DB4" s="41">
        <v>89.5</v>
      </c>
      <c r="DC4" s="41">
        <v>89.5</v>
      </c>
      <c r="DD4" s="41">
        <v>89.5</v>
      </c>
      <c r="DE4" s="41">
        <v>89.5</v>
      </c>
      <c r="DF4" s="41">
        <v>89.5</v>
      </c>
      <c r="DG4" s="41">
        <v>89.5</v>
      </c>
      <c r="DH4" s="41">
        <v>89.5</v>
      </c>
      <c r="DI4" s="41">
        <v>89.5</v>
      </c>
      <c r="DJ4" s="41">
        <v>89.5</v>
      </c>
      <c r="DK4" s="41">
        <v>89.5</v>
      </c>
      <c r="DL4" s="41">
        <v>89.5</v>
      </c>
      <c r="DM4" s="41">
        <v>89.5</v>
      </c>
      <c r="DN4" s="41">
        <v>89.5</v>
      </c>
      <c r="DO4" s="41">
        <v>89.5</v>
      </c>
      <c r="DP4" s="41">
        <v>89.5</v>
      </c>
      <c r="DQ4" s="41">
        <v>89.5</v>
      </c>
      <c r="DR4" s="41">
        <v>89.5</v>
      </c>
      <c r="DS4" s="41">
        <v>89.5</v>
      </c>
      <c r="DT4" s="41">
        <v>89.5</v>
      </c>
      <c r="DU4" s="41">
        <v>89.5</v>
      </c>
      <c r="DV4" s="41">
        <v>89.5</v>
      </c>
      <c r="DW4" s="41">
        <v>89.5</v>
      </c>
      <c r="DX4" s="41">
        <v>89.5</v>
      </c>
      <c r="DY4" s="41">
        <v>89.5</v>
      </c>
      <c r="DZ4" s="41">
        <v>89.5</v>
      </c>
      <c r="EA4" s="41">
        <v>89.5</v>
      </c>
      <c r="EB4" s="41">
        <v>89.5</v>
      </c>
      <c r="EC4" s="41">
        <v>89.5</v>
      </c>
      <c r="ED4" s="41">
        <v>89.5</v>
      </c>
      <c r="EE4" s="41">
        <v>89.5</v>
      </c>
      <c r="EF4" s="41">
        <v>89.5</v>
      </c>
      <c r="EG4" s="41">
        <v>89.5</v>
      </c>
      <c r="EH4" s="41">
        <v>89.5</v>
      </c>
      <c r="EI4" s="41">
        <v>89.5</v>
      </c>
      <c r="EJ4" s="41">
        <v>89.5</v>
      </c>
      <c r="EK4" s="41">
        <v>89.5</v>
      </c>
      <c r="EL4" s="41">
        <v>89.5</v>
      </c>
      <c r="EM4" s="41">
        <v>89.5</v>
      </c>
      <c r="EN4" s="41">
        <v>89.5</v>
      </c>
      <c r="EO4" s="41">
        <v>89.5</v>
      </c>
      <c r="EP4" s="41">
        <v>89.5</v>
      </c>
      <c r="EQ4" s="41">
        <v>89.5</v>
      </c>
      <c r="ER4" s="41">
        <v>89.5</v>
      </c>
      <c r="ES4" s="41">
        <v>89.5</v>
      </c>
      <c r="ET4" s="41">
        <v>89.5</v>
      </c>
      <c r="EU4" s="41">
        <v>89.5</v>
      </c>
      <c r="EV4" s="41">
        <v>89.5</v>
      </c>
      <c r="EW4" s="41">
        <v>89.5</v>
      </c>
      <c r="EX4" s="41">
        <v>89.5</v>
      </c>
      <c r="EY4" s="41">
        <v>89.5</v>
      </c>
      <c r="EZ4" s="41">
        <v>89.5</v>
      </c>
      <c r="FA4" s="41">
        <v>89.5</v>
      </c>
      <c r="FB4" s="41">
        <v>89.5</v>
      </c>
    </row>
    <row r="5" spans="1:158" ht="11.25">
      <c r="A5" s="8">
        <v>2</v>
      </c>
      <c r="B5" s="28" t="s">
        <v>39</v>
      </c>
      <c r="C5" s="46" t="s">
        <v>40</v>
      </c>
      <c r="D5" s="47">
        <v>39449</v>
      </c>
      <c r="E5" s="48">
        <v>40178</v>
      </c>
      <c r="F5" s="49">
        <v>92.275</v>
      </c>
      <c r="G5" s="12">
        <v>100</v>
      </c>
      <c r="H5" s="17">
        <f>IF(F5="?","",POWER(10,LOG10(G5/F5)/_XLL.FRAZIONE.ANNO(E5,D5,0))-1)</f>
        <v>0.0410755666014333</v>
      </c>
      <c r="I5" s="12">
        <f>IF(F5="?","",F5*(1+H5)^_XLL.FRAZIONE.ANNO($O$3,D5,1))</f>
        <v>97.9401262731447</v>
      </c>
      <c r="J5" s="12">
        <f t="shared" si="0"/>
        <v>0.7081407841430867</v>
      </c>
      <c r="K5" s="13">
        <f t="shared" si="1"/>
        <v>99.034375</v>
      </c>
      <c r="L5" s="14">
        <f>_XLL.REND($O$3,E5,0.00001,O5,G5,1,1)</f>
        <v>0.007631023701690975</v>
      </c>
      <c r="M5" s="14">
        <f>IF(F5="?","",IF((I5-O5)&gt;0,_XLL.REND($O$3,E5,0,O5-J5,K5-(I5-O5)*$M$1,1,1),_XLL.REND($O$3,E5,0,O5-J5,K5,1,1)))</f>
        <v>0.0026210032611280487</v>
      </c>
      <c r="N5" s="26">
        <f>(O5-P5)/P5</f>
        <v>0.005836556229867301</v>
      </c>
      <c r="O5" s="19">
        <v>99.609</v>
      </c>
      <c r="P5" s="13">
        <v>99.031</v>
      </c>
      <c r="Q5" s="13">
        <v>99.475</v>
      </c>
      <c r="R5" s="13">
        <v>99.383</v>
      </c>
      <c r="S5" s="13">
        <v>99.414</v>
      </c>
      <c r="T5" s="13">
        <v>99.42</v>
      </c>
      <c r="U5" s="13">
        <v>99.47</v>
      </c>
      <c r="V5" s="13">
        <v>99.444</v>
      </c>
      <c r="W5" s="13">
        <v>99.338</v>
      </c>
      <c r="X5" s="13">
        <v>99.276</v>
      </c>
      <c r="Y5" s="13">
        <v>99.174</v>
      </c>
      <c r="Z5" s="13">
        <v>99.219</v>
      </c>
      <c r="AA5" s="13">
        <v>99.131</v>
      </c>
      <c r="AB5" s="13">
        <v>99.176</v>
      </c>
      <c r="AC5" s="13">
        <v>99.175</v>
      </c>
      <c r="AD5" s="13">
        <v>99.076</v>
      </c>
      <c r="AE5" s="13">
        <v>99.05</v>
      </c>
      <c r="AF5" s="13">
        <v>98.959</v>
      </c>
      <c r="AG5" s="13">
        <v>98.91</v>
      </c>
      <c r="AH5" s="13">
        <v>98.852</v>
      </c>
      <c r="AI5" s="13">
        <v>98.873</v>
      </c>
      <c r="AJ5" s="13">
        <v>98.685</v>
      </c>
      <c r="AK5" s="13">
        <v>98.705</v>
      </c>
      <c r="AL5" s="13">
        <v>98.559</v>
      </c>
      <c r="AM5" s="13">
        <v>98.39</v>
      </c>
      <c r="AN5" s="13">
        <v>98.142</v>
      </c>
      <c r="AO5" s="13">
        <v>97.922</v>
      </c>
      <c r="AP5" s="13">
        <v>97.924</v>
      </c>
      <c r="AQ5" s="13">
        <v>97.3</v>
      </c>
      <c r="AR5" s="13">
        <v>97.319</v>
      </c>
      <c r="AS5" s="13">
        <v>97.344</v>
      </c>
      <c r="AT5" s="13">
        <v>97.24</v>
      </c>
      <c r="AU5" s="13">
        <v>97.091</v>
      </c>
      <c r="AV5" s="13">
        <v>96.787</v>
      </c>
      <c r="AW5" s="13">
        <v>96.681</v>
      </c>
      <c r="AX5" s="13">
        <v>96.458</v>
      </c>
      <c r="AY5" s="13">
        <v>96.385</v>
      </c>
      <c r="AZ5" s="13">
        <v>96.33</v>
      </c>
      <c r="BA5" s="13">
        <v>95.784</v>
      </c>
      <c r="BB5" s="13">
        <v>95.194</v>
      </c>
      <c r="BC5" s="13">
        <v>94.769</v>
      </c>
      <c r="BD5" s="13">
        <v>94.65</v>
      </c>
      <c r="BE5" s="13">
        <v>94.688</v>
      </c>
      <c r="BF5" s="13">
        <v>94.44</v>
      </c>
      <c r="BG5" s="13">
        <v>94.355</v>
      </c>
      <c r="BH5" s="13">
        <v>94.437</v>
      </c>
      <c r="BI5" s="13">
        <v>94.31</v>
      </c>
      <c r="BJ5" s="13">
        <v>93.991</v>
      </c>
      <c r="BK5" s="13">
        <v>93.77</v>
      </c>
      <c r="BL5" s="13">
        <v>93.592</v>
      </c>
      <c r="BM5" s="13">
        <v>93.595</v>
      </c>
      <c r="BN5" s="13">
        <v>93.39</v>
      </c>
      <c r="BO5" s="13">
        <v>93.357</v>
      </c>
      <c r="BP5" s="13">
        <v>93.079</v>
      </c>
      <c r="BQ5" s="13">
        <v>92.976</v>
      </c>
      <c r="BR5" s="13">
        <v>93.026</v>
      </c>
      <c r="BS5" s="13">
        <v>93.283</v>
      </c>
      <c r="BT5" s="13">
        <v>93.324</v>
      </c>
      <c r="BU5" s="13">
        <v>93.499</v>
      </c>
      <c r="BV5" s="13">
        <v>93.777</v>
      </c>
      <c r="BW5" s="13">
        <v>93.609</v>
      </c>
      <c r="BX5" s="13">
        <v>93.407</v>
      </c>
      <c r="BY5" s="13">
        <v>93.325</v>
      </c>
      <c r="BZ5" s="13">
        <v>93.72</v>
      </c>
      <c r="CA5" s="13">
        <v>93.588</v>
      </c>
      <c r="CB5" s="13">
        <v>93.516</v>
      </c>
      <c r="CC5" s="13">
        <v>93.585</v>
      </c>
      <c r="CD5" s="13">
        <v>93.812</v>
      </c>
      <c r="CE5" s="13">
        <v>93.78</v>
      </c>
      <c r="CF5" s="13">
        <v>94.076</v>
      </c>
      <c r="CG5" s="13">
        <v>93.736</v>
      </c>
      <c r="CH5" s="13">
        <v>93.936</v>
      </c>
      <c r="CI5" s="13">
        <v>94.027</v>
      </c>
      <c r="CJ5" s="13">
        <v>93.56</v>
      </c>
      <c r="CK5" s="13">
        <v>93.3</v>
      </c>
      <c r="CL5" s="13">
        <v>93.271</v>
      </c>
      <c r="CM5" s="13">
        <v>92.775</v>
      </c>
      <c r="CN5" s="13">
        <v>92.601</v>
      </c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</row>
    <row r="6" spans="1:158" ht="11.25">
      <c r="A6" s="8">
        <v>3</v>
      </c>
      <c r="B6" s="28" t="s">
        <v>31</v>
      </c>
      <c r="C6" s="32" t="s">
        <v>32</v>
      </c>
      <c r="D6" s="10">
        <v>39262</v>
      </c>
      <c r="E6" s="9">
        <v>39994</v>
      </c>
      <c r="F6" s="11">
        <v>91.727</v>
      </c>
      <c r="G6" s="12">
        <v>100</v>
      </c>
      <c r="H6" s="17">
        <f>IF(F6="?","",POWER(10,LOG10(G6/F6)/_XLL.FRAZIONE.ANNO(E6,D6,0))-1)</f>
        <v>0.04405985622410458</v>
      </c>
      <c r="I6" s="12">
        <f>IF(F6="?","",F6*(1+H6)^_XLL.FRAZIONE.ANNO($O$3,D6,1))</f>
        <v>99.95656041051616</v>
      </c>
      <c r="J6" s="12">
        <f>IF(F6="?","",(I6-F6)*$M$1)</f>
        <v>1.0286950513145197</v>
      </c>
      <c r="K6" s="13">
        <f>IF(F6="?","",G6-(G6-F6)*$M$1)</f>
        <v>98.965875</v>
      </c>
      <c r="L6" s="14">
        <f>_XLL.REND($O$3,E6,0.00001,O6,G6,1,1)</f>
        <v>0.009135823225292737</v>
      </c>
      <c r="M6" s="14">
        <f>IF(F6="?","",IF((I6-O6)&gt;0,_XLL.REND($O$3,E6,0,O6-J6,K6-(I6-O6)*$M$1,1,1),_XLL.REND($O$3,E6,0,O6-J6,K6,1,1)))</f>
        <v>0.004213941829742955</v>
      </c>
      <c r="N6" s="26">
        <f>(O6-P6)/P6</f>
        <v>5.0007501125123295E-05</v>
      </c>
      <c r="O6" s="19">
        <v>99.99</v>
      </c>
      <c r="P6" s="13">
        <v>99.985</v>
      </c>
      <c r="Q6" s="13">
        <v>99.955</v>
      </c>
      <c r="R6" s="13">
        <v>99.947</v>
      </c>
      <c r="S6" s="13">
        <v>99.915</v>
      </c>
      <c r="T6" s="13">
        <v>99.9</v>
      </c>
      <c r="U6" s="13">
        <v>99.902</v>
      </c>
      <c r="V6" s="13">
        <v>99.871</v>
      </c>
      <c r="W6" s="13">
        <v>99.858</v>
      </c>
      <c r="X6" s="13">
        <v>99.825</v>
      </c>
      <c r="Y6" s="13">
        <v>99.784</v>
      </c>
      <c r="Z6" s="13">
        <v>99.779</v>
      </c>
      <c r="AA6" s="13">
        <v>99.765</v>
      </c>
      <c r="AB6" s="13">
        <v>99.72</v>
      </c>
      <c r="AC6" s="13">
        <v>99.715</v>
      </c>
      <c r="AD6" s="13">
        <v>99.689</v>
      </c>
      <c r="AE6" s="13">
        <v>99.644</v>
      </c>
      <c r="AF6" s="13">
        <v>99.597</v>
      </c>
      <c r="AG6" s="13">
        <v>99.552</v>
      </c>
      <c r="AH6" s="13">
        <v>99.542</v>
      </c>
      <c r="AI6" s="13">
        <v>99.513</v>
      </c>
      <c r="AJ6" s="13">
        <v>99.43</v>
      </c>
      <c r="AK6" s="13">
        <v>99.399</v>
      </c>
      <c r="AL6" s="13">
        <v>99.35</v>
      </c>
      <c r="AM6" s="13">
        <v>99.21</v>
      </c>
      <c r="AN6" s="13">
        <v>99.194</v>
      </c>
      <c r="AO6" s="13">
        <v>99.075</v>
      </c>
      <c r="AP6" s="13">
        <v>98.977</v>
      </c>
      <c r="AQ6" s="13">
        <v>98.735</v>
      </c>
      <c r="AR6" s="13">
        <v>98.685</v>
      </c>
      <c r="AS6" s="13">
        <v>98.635</v>
      </c>
      <c r="AT6" s="13">
        <v>98.547</v>
      </c>
      <c r="AU6" s="13">
        <v>98.409</v>
      </c>
      <c r="AV6" s="13">
        <v>98.288</v>
      </c>
      <c r="AW6" s="13">
        <v>98.141</v>
      </c>
      <c r="AX6" s="13">
        <v>97.92</v>
      </c>
      <c r="AY6" s="13">
        <v>97.88</v>
      </c>
      <c r="AZ6" s="13">
        <v>97.998</v>
      </c>
      <c r="BA6" s="13">
        <v>97.424</v>
      </c>
      <c r="BB6" s="13">
        <v>97.218</v>
      </c>
      <c r="BC6" s="13">
        <v>96.796</v>
      </c>
      <c r="BD6" s="13">
        <v>96.64</v>
      </c>
      <c r="BE6" s="13">
        <v>96.608</v>
      </c>
      <c r="BF6" s="13">
        <v>96.517</v>
      </c>
      <c r="BG6" s="13">
        <v>96.391</v>
      </c>
      <c r="BH6" s="13">
        <v>96.387</v>
      </c>
      <c r="BI6" s="13">
        <v>96.268</v>
      </c>
      <c r="BJ6" s="13">
        <v>96.112</v>
      </c>
      <c r="BK6" s="13">
        <v>95.986</v>
      </c>
      <c r="BL6" s="13">
        <v>95.835</v>
      </c>
      <c r="BM6" s="13">
        <v>95.843</v>
      </c>
      <c r="BN6" s="13">
        <v>95.661</v>
      </c>
      <c r="BO6" s="13">
        <v>95.586</v>
      </c>
      <c r="BP6" s="13">
        <v>95.485</v>
      </c>
      <c r="BQ6" s="13">
        <v>95.404</v>
      </c>
      <c r="BR6" s="13">
        <v>95.306</v>
      </c>
      <c r="BS6" s="13">
        <v>95.485</v>
      </c>
      <c r="BT6" s="13">
        <v>95.446</v>
      </c>
      <c r="BU6" s="13">
        <v>95.495</v>
      </c>
      <c r="BV6" s="13">
        <v>95.628</v>
      </c>
      <c r="BW6" s="13">
        <v>95.505</v>
      </c>
      <c r="BX6" s="13">
        <v>95.342</v>
      </c>
      <c r="BY6" s="13">
        <v>95.314</v>
      </c>
      <c r="BZ6" s="13">
        <v>95.455</v>
      </c>
      <c r="CA6" s="13">
        <v>95.381</v>
      </c>
      <c r="CB6" s="13">
        <v>95.374</v>
      </c>
      <c r="CC6" s="13">
        <v>95.382</v>
      </c>
      <c r="CD6" s="13">
        <v>95.335</v>
      </c>
      <c r="CE6" s="13">
        <v>95.375</v>
      </c>
      <c r="CF6" s="13">
        <v>95.541</v>
      </c>
      <c r="CG6" s="13">
        <v>95.355</v>
      </c>
      <c r="CH6" s="13">
        <v>95.464</v>
      </c>
      <c r="CI6" s="13">
        <v>95.537</v>
      </c>
      <c r="CJ6" s="13">
        <v>95.194</v>
      </c>
      <c r="CK6" s="13">
        <v>95.014</v>
      </c>
      <c r="CL6" s="13">
        <v>94.751</v>
      </c>
      <c r="CM6" s="13">
        <v>94.519</v>
      </c>
      <c r="CN6" s="13">
        <v>94.4</v>
      </c>
      <c r="CO6" s="13">
        <v>94.15</v>
      </c>
      <c r="CP6" s="13">
        <v>94.12</v>
      </c>
      <c r="CQ6" s="13">
        <v>93.897</v>
      </c>
      <c r="CR6" s="13">
        <v>94.001</v>
      </c>
      <c r="CS6" s="13">
        <v>94.01</v>
      </c>
      <c r="CT6" s="13">
        <v>94.032</v>
      </c>
      <c r="CU6" s="13">
        <v>93.831</v>
      </c>
      <c r="CV6" s="13">
        <v>93.8</v>
      </c>
      <c r="CW6" s="13">
        <v>93.564</v>
      </c>
      <c r="CX6" s="13">
        <v>93.544</v>
      </c>
      <c r="CY6" s="13">
        <v>93.435</v>
      </c>
      <c r="CZ6" s="13">
        <v>93.12</v>
      </c>
      <c r="DA6" s="13">
        <v>93.213</v>
      </c>
      <c r="DB6" s="13">
        <v>93.075</v>
      </c>
      <c r="DC6" s="13">
        <v>93.185</v>
      </c>
      <c r="DD6" s="13">
        <v>92.974</v>
      </c>
      <c r="DE6" s="13">
        <v>93.081</v>
      </c>
      <c r="DF6" s="13">
        <v>92.899</v>
      </c>
      <c r="DG6" s="13">
        <v>92.725</v>
      </c>
      <c r="DH6" s="13">
        <v>93.147</v>
      </c>
      <c r="DI6" s="13">
        <v>92.34</v>
      </c>
      <c r="DJ6" s="13">
        <v>92.138</v>
      </c>
      <c r="DK6" s="13">
        <v>92.442</v>
      </c>
      <c r="DL6" s="13">
        <v>91.774</v>
      </c>
      <c r="DM6" s="13">
        <v>91.56</v>
      </c>
      <c r="DN6" s="13">
        <v>91.474</v>
      </c>
      <c r="DO6" s="13">
        <v>91.478</v>
      </c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</row>
    <row r="7" spans="1:158" ht="11.25">
      <c r="A7" s="8">
        <v>4</v>
      </c>
      <c r="B7" s="28" t="s">
        <v>49</v>
      </c>
      <c r="C7" s="31" t="s">
        <v>50</v>
      </c>
      <c r="D7" s="10">
        <v>39568</v>
      </c>
      <c r="E7" s="9">
        <v>40298</v>
      </c>
      <c r="F7" s="11">
        <v>92.28</v>
      </c>
      <c r="G7" s="12">
        <v>100</v>
      </c>
      <c r="H7" s="17">
        <f>IF(F7="?","",POWER(10,LOG10(G7/F7)/_XLL.FRAZIONE.ANNO(E7,D7,0))-1)</f>
        <v>0.04098915981992435</v>
      </c>
      <c r="I7" s="12">
        <f>IF(F7="?","",F7*(1+H7)^_XLL.FRAZIONE.ANNO($O$3,D7,1))</f>
        <v>96.66086468477131</v>
      </c>
      <c r="J7" s="12">
        <f>IF(F7="?","",(I7-F7)*$M$1)</f>
        <v>0.5476080855964138</v>
      </c>
      <c r="K7" s="13">
        <f>IF(F7="?","",G7-(G7-F7)*$M$1)</f>
        <v>99.035</v>
      </c>
      <c r="L7" s="14">
        <f>_XLL.REND($O$3,E7,0.00001,O7,G7,1,1)</f>
        <v>0.009109595698473279</v>
      </c>
      <c r="M7" s="14">
        <f>IF(F7="?","",IF((I7-O7)&gt;0,_XLL.REND($O$3,E7,0,O7-J7,K7-(I7-O7)*$M$1,1,1),_XLL.REND($O$3,E7,0,O7-J7,K7,1,1)))</f>
        <v>0.004138021449285159</v>
      </c>
      <c r="N7" s="26">
        <f>(O7-P7)/P7</f>
        <v>0.0008875441250629739</v>
      </c>
      <c r="O7" s="19">
        <v>99.238</v>
      </c>
      <c r="P7" s="13">
        <v>99.15</v>
      </c>
      <c r="Q7" s="13">
        <v>99.032</v>
      </c>
      <c r="R7" s="13">
        <v>98.881</v>
      </c>
      <c r="S7" s="13">
        <v>99.004</v>
      </c>
      <c r="T7" s="13">
        <v>98.948</v>
      </c>
      <c r="U7" s="13">
        <v>99.078</v>
      </c>
      <c r="V7" s="13">
        <v>99.03</v>
      </c>
      <c r="W7" s="13">
        <v>98.79</v>
      </c>
      <c r="X7" s="13">
        <v>98.72</v>
      </c>
      <c r="Y7" s="13">
        <v>98.591</v>
      </c>
      <c r="Z7" s="13">
        <v>98.57</v>
      </c>
      <c r="AA7" s="13">
        <v>98.503</v>
      </c>
      <c r="AB7" s="13">
        <v>98.547</v>
      </c>
      <c r="AC7" s="13">
        <v>98.616</v>
      </c>
      <c r="AD7" s="13">
        <v>98.442</v>
      </c>
      <c r="AE7" s="13">
        <v>98.472</v>
      </c>
      <c r="AF7" s="13">
        <v>98.333</v>
      </c>
      <c r="AG7" s="13">
        <v>98.193</v>
      </c>
      <c r="AH7" s="13">
        <v>98.108</v>
      </c>
      <c r="AI7" s="13">
        <v>98.06</v>
      </c>
      <c r="AJ7" s="13">
        <v>97.819</v>
      </c>
      <c r="AK7" s="13">
        <v>97.693</v>
      </c>
      <c r="AL7" s="13">
        <v>97.639</v>
      </c>
      <c r="AM7" s="13">
        <v>97.45</v>
      </c>
      <c r="AN7" s="13">
        <v>96.935</v>
      </c>
      <c r="AO7" s="13">
        <v>96.645</v>
      </c>
      <c r="AP7" s="13">
        <v>96.61</v>
      </c>
      <c r="AQ7" s="13">
        <v>96.045</v>
      </c>
      <c r="AR7" s="13">
        <v>95.95</v>
      </c>
      <c r="AS7" s="13">
        <v>96.088</v>
      </c>
      <c r="AT7" s="13">
        <v>96.1</v>
      </c>
      <c r="AU7" s="13">
        <v>95.855</v>
      </c>
      <c r="AV7" s="13">
        <v>95.682</v>
      </c>
      <c r="AW7" s="13">
        <v>95.22</v>
      </c>
      <c r="AX7" s="13">
        <v>95.2</v>
      </c>
      <c r="AY7" s="13">
        <v>95.157</v>
      </c>
      <c r="AZ7" s="13">
        <v>95.09</v>
      </c>
      <c r="BA7" s="13">
        <v>94.581</v>
      </c>
      <c r="BB7" s="13">
        <v>93.854</v>
      </c>
      <c r="BC7" s="13">
        <v>93.406</v>
      </c>
      <c r="BD7" s="13">
        <v>93.358</v>
      </c>
      <c r="BE7" s="13">
        <v>93.408</v>
      </c>
      <c r="BF7" s="13">
        <v>93.104</v>
      </c>
      <c r="BG7" s="13">
        <v>92.98</v>
      </c>
      <c r="BH7" s="13">
        <v>93.105</v>
      </c>
      <c r="BI7" s="13">
        <v>92.962</v>
      </c>
      <c r="BJ7" s="13">
        <v>92.521</v>
      </c>
      <c r="BK7" s="13">
        <v>92.236</v>
      </c>
      <c r="BL7" s="13">
        <v>92.056</v>
      </c>
      <c r="BM7" s="13">
        <v>92.072</v>
      </c>
      <c r="BN7" s="13">
        <v>91.91</v>
      </c>
      <c r="BO7" s="13">
        <v>91.767</v>
      </c>
      <c r="BP7" s="13">
        <v>91.53</v>
      </c>
      <c r="BQ7" s="13">
        <v>91.4</v>
      </c>
      <c r="BR7" s="13">
        <v>91.455</v>
      </c>
      <c r="BS7" s="13">
        <v>91.85</v>
      </c>
      <c r="BT7" s="13">
        <v>91.95</v>
      </c>
      <c r="BU7" s="13">
        <v>92.197</v>
      </c>
      <c r="BV7" s="13">
        <v>92.516</v>
      </c>
      <c r="BW7" s="13">
        <v>92.242</v>
      </c>
      <c r="BX7" s="13">
        <v>92</v>
      </c>
      <c r="BY7" s="13">
        <v>92</v>
      </c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</row>
    <row r="8" spans="1:158" ht="11.25">
      <c r="A8" s="8">
        <v>5</v>
      </c>
      <c r="B8" s="28" t="s">
        <v>59</v>
      </c>
      <c r="C8" s="55" t="s">
        <v>60</v>
      </c>
      <c r="D8" s="10">
        <v>39721</v>
      </c>
      <c r="E8" s="9">
        <v>40451</v>
      </c>
      <c r="F8" s="11">
        <v>91.928</v>
      </c>
      <c r="G8" s="12">
        <v>100</v>
      </c>
      <c r="H8" s="17">
        <f>IF(F8="?","",POWER(10,LOG10(G8/F8)/_XLL.FRAZIONE.ANNO(E8,D8,0))-1)</f>
        <v>0.04298027288220707</v>
      </c>
      <c r="I8" s="12">
        <f>IF(F8="?","",F8*(1+H8)^_XLL.FRAZIONE.ANNO($O$3,D8,1))</f>
        <v>94.823731725728</v>
      </c>
      <c r="J8" s="12">
        <f>IF(F8="?","",(I8-F8)*$M$1)</f>
        <v>0.3619664657159998</v>
      </c>
      <c r="K8" s="13">
        <f>IF(F8="?","",G8-(G8-F8)*$M$1)</f>
        <v>98.991</v>
      </c>
      <c r="L8" s="14">
        <f>_XLL.REND($O$3,E8,0.00001,O8,G8,1,1)</f>
        <v>0.011796225441123258</v>
      </c>
      <c r="M8" s="14">
        <f>IF(F8="?","",IF((I8-O8)&gt;0,_XLL.REND($O$3,E8,0,O8-J8,K8-(I8-O8)*$M$1,1,1),_XLL.REND($O$3,E8,0,O8-J8,K8,1,1)))</f>
        <v>0.0066235986608502865</v>
      </c>
      <c r="N8" s="26">
        <f>(O8-P8)/P8</f>
        <v>0.0018403660396544138</v>
      </c>
      <c r="O8" s="19">
        <v>98.531</v>
      </c>
      <c r="P8" s="13">
        <v>98.35</v>
      </c>
      <c r="Q8" s="13">
        <v>98.165</v>
      </c>
      <c r="R8" s="13">
        <v>97.98</v>
      </c>
      <c r="S8" s="13">
        <v>98.234</v>
      </c>
      <c r="T8" s="13">
        <v>98.164</v>
      </c>
      <c r="U8" s="13">
        <v>98.309</v>
      </c>
      <c r="V8" s="13">
        <v>98.249</v>
      </c>
      <c r="W8" s="13">
        <v>97.912</v>
      </c>
      <c r="X8" s="13">
        <v>97.742</v>
      </c>
      <c r="Y8" s="13">
        <v>97.481</v>
      </c>
      <c r="Z8" s="13">
        <v>97.475</v>
      </c>
      <c r="AA8" s="13">
        <v>97.32</v>
      </c>
      <c r="AB8" s="13">
        <v>97.5</v>
      </c>
      <c r="AC8" s="13">
        <v>97.5</v>
      </c>
      <c r="AD8" s="13">
        <v>97.233</v>
      </c>
      <c r="AE8" s="13">
        <v>97.27</v>
      </c>
      <c r="AF8" s="13">
        <v>96.951</v>
      </c>
      <c r="AG8" s="13">
        <v>96.935</v>
      </c>
      <c r="AH8" s="13">
        <v>96.849</v>
      </c>
      <c r="AI8" s="13">
        <v>96.8</v>
      </c>
      <c r="AJ8" s="13">
        <v>96.471</v>
      </c>
      <c r="AK8" s="13">
        <v>96.225</v>
      </c>
      <c r="AL8" s="13">
        <v>96.1</v>
      </c>
      <c r="AM8" s="13">
        <v>95.83</v>
      </c>
      <c r="AN8" s="13">
        <v>95</v>
      </c>
      <c r="AO8" s="13">
        <v>94.973</v>
      </c>
      <c r="AP8" s="13">
        <v>94.9</v>
      </c>
      <c r="AQ8" s="13">
        <v>94.302</v>
      </c>
      <c r="AR8" s="13">
        <v>94.429</v>
      </c>
      <c r="AS8" s="13">
        <v>94.284</v>
      </c>
      <c r="AT8" s="13">
        <v>94.332</v>
      </c>
      <c r="AU8" s="13">
        <v>94.285</v>
      </c>
      <c r="AV8" s="13">
        <v>94.07</v>
      </c>
      <c r="AW8" s="13">
        <v>93.61</v>
      </c>
      <c r="AX8" s="13">
        <v>93.709</v>
      </c>
      <c r="AY8" s="13">
        <v>93.48</v>
      </c>
      <c r="AZ8" s="13">
        <v>93.34</v>
      </c>
      <c r="BA8" s="13">
        <v>92.754</v>
      </c>
      <c r="BB8" s="13">
        <v>91.881</v>
      </c>
      <c r="BC8" s="13">
        <v>91.881</v>
      </c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</row>
    <row r="9" spans="1:158" ht="11.25">
      <c r="A9" s="8">
        <v>6</v>
      </c>
      <c r="B9" s="28" t="s">
        <v>14</v>
      </c>
      <c r="C9" s="31" t="s">
        <v>15</v>
      </c>
      <c r="D9" s="10">
        <v>35411</v>
      </c>
      <c r="E9" s="9">
        <v>40889</v>
      </c>
      <c r="F9" s="11">
        <f>1768000/5000000*100</f>
        <v>35.36</v>
      </c>
      <c r="G9" s="12">
        <v>100</v>
      </c>
      <c r="H9" s="17">
        <f>IF(F9="?","",POWER(10,LOG10(G9/F9)/_XLL.FRAZIONE.ANNO(E9,D9,0))-1)</f>
        <v>0.07176404364519806</v>
      </c>
      <c r="I9" s="12">
        <f>IF(F9="?","",F9*(1+H9)^_XLL.FRAZIONE.ANNO($O$3,D9,1))</f>
        <v>84.29801423040054</v>
      </c>
      <c r="J9" s="12">
        <f t="shared" si="0"/>
        <v>6.1172517788000675</v>
      </c>
      <c r="K9" s="13">
        <f t="shared" si="1"/>
        <v>91.92</v>
      </c>
      <c r="L9" s="14">
        <f>_XLL.REND($O$3,E9,0.00001,O9,G9,1,1)</f>
        <v>0.03040806137258606</v>
      </c>
      <c r="M9" s="14">
        <f>IF(F9="?","",IF((I9-O9)&gt;0,_XLL.REND($O$3,E9,0,O9-J9,K9-(I9-O9)*$M$1,1,1),_XLL.REND($O$3,E9,0,O9-J9,K9,1,1)))</f>
        <v>0.02367239569129901</v>
      </c>
      <c r="N9" s="26">
        <f>(O9-P9)/P9</f>
        <v>0.006610316428261806</v>
      </c>
      <c r="O9" s="19">
        <v>92.89</v>
      </c>
      <c r="P9" s="13">
        <v>92.28</v>
      </c>
      <c r="Q9" s="13">
        <v>92.6</v>
      </c>
      <c r="R9" s="13">
        <v>92.79</v>
      </c>
      <c r="S9" s="13">
        <v>92.8</v>
      </c>
      <c r="T9" s="13">
        <v>92.88</v>
      </c>
      <c r="U9" s="13">
        <v>92.71</v>
      </c>
      <c r="V9" s="13">
        <v>92.93</v>
      </c>
      <c r="W9" s="13">
        <v>92.5</v>
      </c>
      <c r="X9" s="13">
        <v>92.78</v>
      </c>
      <c r="Y9" s="13">
        <v>92.7</v>
      </c>
      <c r="Z9" s="13">
        <v>91.6</v>
      </c>
      <c r="AA9" s="13">
        <v>91.65</v>
      </c>
      <c r="AB9" s="13">
        <v>91.5</v>
      </c>
      <c r="AC9" s="13">
        <v>91.12</v>
      </c>
      <c r="AD9" s="13">
        <v>90.67</v>
      </c>
      <c r="AE9" s="13">
        <v>91.1</v>
      </c>
      <c r="AF9" s="13">
        <v>90.9</v>
      </c>
      <c r="AG9" s="13">
        <v>91.1</v>
      </c>
      <c r="AH9" s="13">
        <v>91.15</v>
      </c>
      <c r="AI9" s="13">
        <v>90.38</v>
      </c>
      <c r="AJ9" s="13">
        <v>90.25</v>
      </c>
      <c r="AK9" s="13">
        <v>90.06</v>
      </c>
      <c r="AL9" s="13">
        <v>90.75</v>
      </c>
      <c r="AM9" s="13">
        <v>89.93</v>
      </c>
      <c r="AN9" s="13">
        <v>89.18</v>
      </c>
      <c r="AO9" s="13">
        <v>88.7</v>
      </c>
      <c r="AP9" s="13">
        <v>88.29</v>
      </c>
      <c r="AQ9" s="13">
        <v>87.73</v>
      </c>
      <c r="AR9" s="13">
        <v>88.2</v>
      </c>
      <c r="AS9" s="13">
        <v>87.22</v>
      </c>
      <c r="AT9" s="13">
        <v>86.98</v>
      </c>
      <c r="AU9" s="13">
        <v>86.41</v>
      </c>
      <c r="AV9" s="13">
        <v>86.8</v>
      </c>
      <c r="AW9" s="13">
        <v>85.9</v>
      </c>
      <c r="AX9" s="13">
        <v>86.05</v>
      </c>
      <c r="AY9" s="13">
        <v>84.25</v>
      </c>
      <c r="AZ9" s="13">
        <v>83</v>
      </c>
      <c r="BA9" s="13">
        <v>84.31</v>
      </c>
      <c r="BB9" s="13">
        <v>84.73</v>
      </c>
      <c r="BC9" s="13">
        <v>85.29</v>
      </c>
      <c r="BD9" s="13">
        <v>85.93</v>
      </c>
      <c r="BE9" s="13">
        <v>85.75</v>
      </c>
      <c r="BF9" s="13">
        <v>85.9</v>
      </c>
      <c r="BG9" s="13">
        <v>85.96</v>
      </c>
      <c r="BH9" s="13">
        <v>85.81</v>
      </c>
      <c r="BI9" s="13">
        <v>85.62</v>
      </c>
      <c r="BJ9" s="13">
        <v>85.47</v>
      </c>
      <c r="BK9" s="13">
        <v>85.67</v>
      </c>
      <c r="BL9" s="13">
        <v>85.26</v>
      </c>
      <c r="BM9" s="13">
        <v>85</v>
      </c>
      <c r="BN9" s="13">
        <v>84.95</v>
      </c>
      <c r="BO9" s="13">
        <v>85.4</v>
      </c>
      <c r="BP9" s="13">
        <v>85.04</v>
      </c>
      <c r="BQ9" s="13">
        <v>83.57</v>
      </c>
      <c r="BR9" s="13">
        <v>84.63</v>
      </c>
      <c r="BS9" s="13">
        <v>84.98</v>
      </c>
      <c r="BT9" s="13">
        <v>84.81</v>
      </c>
      <c r="BU9" s="13">
        <v>85.67</v>
      </c>
      <c r="BV9" s="13">
        <v>86.08</v>
      </c>
      <c r="BW9" s="13">
        <v>86.1</v>
      </c>
      <c r="BX9" s="13">
        <v>86.16</v>
      </c>
      <c r="BY9" s="13">
        <v>86.49</v>
      </c>
      <c r="BZ9" s="13">
        <v>86.7</v>
      </c>
      <c r="CA9" s="13">
        <v>86.43</v>
      </c>
      <c r="CB9" s="13">
        <v>86.27</v>
      </c>
      <c r="CC9" s="13">
        <v>86.39</v>
      </c>
      <c r="CD9" s="13">
        <v>86.57</v>
      </c>
      <c r="CE9" s="13">
        <v>86.1</v>
      </c>
      <c r="CF9" s="13">
        <v>86.4</v>
      </c>
      <c r="CG9" s="13">
        <v>85.6</v>
      </c>
      <c r="CH9" s="13">
        <v>86.14</v>
      </c>
      <c r="CI9" s="13">
        <v>85.88</v>
      </c>
      <c r="CJ9" s="13">
        <v>85.69</v>
      </c>
      <c r="CK9" s="13">
        <v>86</v>
      </c>
      <c r="CL9" s="13">
        <v>86.24</v>
      </c>
      <c r="CM9" s="13">
        <v>86.08</v>
      </c>
      <c r="CN9" s="13">
        <v>85.3</v>
      </c>
      <c r="CO9" s="13">
        <v>83</v>
      </c>
      <c r="CP9" s="13">
        <v>84.01</v>
      </c>
      <c r="CQ9" s="13">
        <v>83.46</v>
      </c>
      <c r="CR9" s="13">
        <v>84.19</v>
      </c>
      <c r="CS9" s="13">
        <v>83.2</v>
      </c>
      <c r="CT9" s="13">
        <v>84</v>
      </c>
      <c r="CU9" s="13">
        <v>83.98</v>
      </c>
      <c r="CV9" s="13">
        <v>84.11</v>
      </c>
      <c r="CW9" s="13">
        <v>83.2</v>
      </c>
      <c r="CX9" s="13">
        <v>83</v>
      </c>
      <c r="CY9" s="13">
        <v>82.56</v>
      </c>
      <c r="CZ9" s="13">
        <v>82.54</v>
      </c>
      <c r="DA9" s="13">
        <v>82.54</v>
      </c>
      <c r="DB9" s="13">
        <v>82.95</v>
      </c>
      <c r="DC9" s="13">
        <v>82.65</v>
      </c>
      <c r="DD9" s="13">
        <v>82.61</v>
      </c>
      <c r="DE9" s="13">
        <v>82.4</v>
      </c>
      <c r="DF9" s="13">
        <v>82.43</v>
      </c>
      <c r="DG9" s="13">
        <v>82.35</v>
      </c>
      <c r="DH9" s="13">
        <v>82.5</v>
      </c>
      <c r="DI9" s="13">
        <v>82.56</v>
      </c>
      <c r="DJ9" s="13">
        <v>82.24</v>
      </c>
      <c r="DK9" s="13">
        <v>81.5</v>
      </c>
      <c r="DL9" s="13">
        <v>81.38</v>
      </c>
      <c r="DM9" s="13">
        <v>81.39</v>
      </c>
      <c r="DN9" s="13">
        <v>81.17</v>
      </c>
      <c r="DO9" s="13">
        <v>81.46</v>
      </c>
      <c r="DP9" s="13">
        <v>81.2</v>
      </c>
      <c r="DQ9" s="13">
        <v>81.3</v>
      </c>
      <c r="DR9" s="13">
        <v>81.5</v>
      </c>
      <c r="DS9" s="13">
        <v>81.23</v>
      </c>
      <c r="DT9" s="13">
        <v>82.13</v>
      </c>
      <c r="DU9" s="13">
        <v>81.87</v>
      </c>
      <c r="DV9" s="13">
        <v>82</v>
      </c>
      <c r="DW9" s="13">
        <v>82.35</v>
      </c>
      <c r="DX9" s="13">
        <v>82.75</v>
      </c>
      <c r="DY9" s="13">
        <v>82.15</v>
      </c>
      <c r="DZ9" s="13">
        <v>82.4</v>
      </c>
      <c r="EA9" s="13">
        <v>82.5</v>
      </c>
      <c r="EB9" s="13">
        <v>82.61</v>
      </c>
      <c r="EC9" s="13">
        <v>82.98</v>
      </c>
      <c r="ED9" s="13">
        <v>82.75</v>
      </c>
      <c r="EE9" s="13">
        <v>82.34</v>
      </c>
      <c r="EF9" s="13">
        <v>82.34</v>
      </c>
      <c r="EG9" s="13">
        <v>82.29</v>
      </c>
      <c r="EH9" s="13">
        <v>82.27</v>
      </c>
      <c r="EI9" s="13">
        <v>82.48</v>
      </c>
      <c r="EJ9" s="13">
        <v>82.14</v>
      </c>
      <c r="EK9" s="13">
        <v>81.95</v>
      </c>
      <c r="EL9" s="13">
        <v>82.19</v>
      </c>
      <c r="EM9" s="13">
        <v>82</v>
      </c>
      <c r="EN9" s="13">
        <v>82.02</v>
      </c>
      <c r="EO9" s="13">
        <v>82</v>
      </c>
      <c r="EP9" s="13">
        <v>82.2</v>
      </c>
      <c r="EQ9" s="13">
        <v>82.6</v>
      </c>
      <c r="ER9" s="13">
        <v>82.74</v>
      </c>
      <c r="ES9" s="13">
        <v>82.8</v>
      </c>
      <c r="ET9" s="13">
        <v>82.77</v>
      </c>
      <c r="EU9" s="13">
        <v>82.58</v>
      </c>
      <c r="EV9" s="13">
        <v>82.16</v>
      </c>
      <c r="EW9" s="13">
        <v>81.97</v>
      </c>
      <c r="EX9" s="13">
        <v>81.84</v>
      </c>
      <c r="EY9" s="13">
        <v>82.2</v>
      </c>
      <c r="EZ9" s="13">
        <v>81.95</v>
      </c>
      <c r="FA9" s="13">
        <v>82.11</v>
      </c>
      <c r="FB9" s="13">
        <v>82</v>
      </c>
    </row>
    <row r="10" spans="1:158" ht="11.25">
      <c r="A10" s="8">
        <v>7</v>
      </c>
      <c r="B10" s="28" t="s">
        <v>63</v>
      </c>
      <c r="C10" s="57" t="s">
        <v>64</v>
      </c>
      <c r="D10" s="10">
        <v>37104</v>
      </c>
      <c r="E10" s="9">
        <v>40940</v>
      </c>
      <c r="F10" s="11">
        <v>59.9</v>
      </c>
      <c r="G10" s="12">
        <v>100</v>
      </c>
      <c r="H10" s="17">
        <f>IF(F10="?","",POWER(10,LOG10(G10/F10)/_XLL.FRAZIONE.ANNO(E10,D10,0))-1)</f>
        <v>0.050019695893490645</v>
      </c>
      <c r="I10" s="12">
        <f>IF(F10="?","",F10*(1+H10)^_XLL.FRAZIONE.ANNO($O$3,D10,1))</f>
        <v>88.0906570241201</v>
      </c>
      <c r="J10" s="12">
        <f t="shared" si="0"/>
        <v>3.5238321280150133</v>
      </c>
      <c r="K10" s="13">
        <f t="shared" si="1"/>
        <v>94.9875</v>
      </c>
      <c r="L10" s="14">
        <f>_XLL.REND($O$3,E10,0.00001,O10,G10,1,1)</f>
        <v>0.020656704617342148</v>
      </c>
      <c r="M10" s="14">
        <f>IF(F10="?","",IF((I10-O10)&gt;0,_XLL.REND($O$3,E10,0,O10-J10,K10-(I10-O10)*$M$1,1,1),_XLL.REND($O$3,E10,0,O10-J10,K10,1,1)))</f>
        <v>0.015345305153499899</v>
      </c>
      <c r="N10" s="26">
        <f>(O10-P10)/P10</f>
        <v>0.010766442809934877</v>
      </c>
      <c r="O10" s="19">
        <v>94.82</v>
      </c>
      <c r="P10" s="13">
        <v>93.81</v>
      </c>
      <c r="Q10" s="13">
        <v>93.11</v>
      </c>
      <c r="R10" s="13">
        <v>93.93</v>
      </c>
      <c r="S10" s="13">
        <v>94.34</v>
      </c>
      <c r="T10" s="13">
        <v>94.225</v>
      </c>
      <c r="U10" s="13">
        <v>94.13</v>
      </c>
      <c r="V10" s="13">
        <v>94.6</v>
      </c>
      <c r="W10" s="13">
        <v>93.3</v>
      </c>
      <c r="X10" s="13">
        <v>94.53</v>
      </c>
      <c r="Y10" s="13">
        <v>94.45</v>
      </c>
      <c r="Z10" s="13">
        <v>94.1</v>
      </c>
      <c r="AA10" s="13">
        <v>93.115</v>
      </c>
      <c r="AB10" s="13">
        <v>93.235</v>
      </c>
      <c r="AC10" s="13">
        <v>93.96</v>
      </c>
      <c r="AD10" s="13">
        <v>93.27</v>
      </c>
      <c r="AE10" s="13">
        <v>93.32</v>
      </c>
      <c r="AF10" s="13">
        <v>92.85</v>
      </c>
      <c r="AG10" s="13">
        <v>91.88</v>
      </c>
      <c r="AH10" s="13">
        <v>92.07</v>
      </c>
      <c r="AI10" s="13">
        <v>92.78</v>
      </c>
      <c r="AJ10" s="13">
        <v>91.275</v>
      </c>
      <c r="AK10" s="13">
        <v>91.53</v>
      </c>
      <c r="AL10" s="13">
        <v>90.825</v>
      </c>
      <c r="AM10" s="13">
        <v>90.505</v>
      </c>
      <c r="AN10" s="13">
        <v>90.5</v>
      </c>
      <c r="AO10" s="13">
        <v>89.735</v>
      </c>
      <c r="AP10" s="13">
        <v>89.19</v>
      </c>
      <c r="AQ10" s="13">
        <v>89.05</v>
      </c>
      <c r="AR10" s="13">
        <v>89.02</v>
      </c>
      <c r="AS10" s="13">
        <v>89.76</v>
      </c>
      <c r="AT10" s="13">
        <v>89.2</v>
      </c>
      <c r="AU10" s="13">
        <v>88.7</v>
      </c>
      <c r="AV10" s="13">
        <v>88.7</v>
      </c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</row>
    <row r="11" spans="1:158" ht="11.25">
      <c r="A11" s="8">
        <v>8</v>
      </c>
      <c r="B11" s="28" t="s">
        <v>12</v>
      </c>
      <c r="C11" s="32" t="s">
        <v>13</v>
      </c>
      <c r="D11" s="10">
        <v>35405</v>
      </c>
      <c r="E11" s="9">
        <v>42710</v>
      </c>
      <c r="F11" s="11">
        <v>24.32</v>
      </c>
      <c r="G11" s="12">
        <v>100</v>
      </c>
      <c r="H11" s="17">
        <f>IF(F11="?","",POWER(10,LOG10(G11/F11)/_XLL.FRAZIONE.ANNO(E11,D11,0))-1)</f>
        <v>0.07325228422398866</v>
      </c>
      <c r="I11" s="12">
        <f>IF(F11="?","",F11*(1+H11)^_XLL.FRAZIONE.ANNO($O$3,D11,1))</f>
        <v>59.06459936043528</v>
      </c>
      <c r="J11" s="12">
        <f t="shared" si="0"/>
        <v>4.34307492005441</v>
      </c>
      <c r="K11" s="13">
        <f t="shared" si="1"/>
        <v>90.53999999999999</v>
      </c>
      <c r="L11" s="14">
        <f>_XLL.REND($O$3,E11,0.00001,O11,G11,1,1)</f>
        <v>0.033940273933922564</v>
      </c>
      <c r="M11" s="14">
        <f>IF(F11="?","",IF((I11-O11)&gt;0,_XLL.REND($O$3,E11,0,O11-J11,K11-(I11-O11)*$M$1,1,1),_XLL.REND($O$3,E11,0,O11-J11,K11,1,1)))</f>
        <v>0.028101493128734892</v>
      </c>
      <c r="N11" s="26">
        <f>(O11-P11)/P11</f>
        <v>0.015625000000000038</v>
      </c>
      <c r="O11" s="19">
        <v>78</v>
      </c>
      <c r="P11" s="13">
        <v>76.8</v>
      </c>
      <c r="Q11" s="13">
        <v>75.98</v>
      </c>
      <c r="R11" s="13">
        <v>76.37</v>
      </c>
      <c r="S11" s="13">
        <v>77.2</v>
      </c>
      <c r="T11" s="13">
        <v>78.1</v>
      </c>
      <c r="U11" s="13">
        <v>78.51</v>
      </c>
      <c r="V11" s="13">
        <v>78.5</v>
      </c>
      <c r="W11" s="13">
        <v>79.4</v>
      </c>
      <c r="X11" s="13">
        <v>79.7</v>
      </c>
      <c r="Y11" s="13">
        <v>79.8</v>
      </c>
      <c r="Z11" s="13">
        <v>79.24</v>
      </c>
      <c r="AA11" s="13">
        <v>79.5</v>
      </c>
      <c r="AB11" s="13">
        <v>79.87</v>
      </c>
      <c r="AC11" s="13">
        <v>79</v>
      </c>
      <c r="AD11" s="13">
        <v>79.63</v>
      </c>
      <c r="AE11" s="13">
        <v>79.25</v>
      </c>
      <c r="AF11" s="13">
        <v>79.3</v>
      </c>
      <c r="AG11" s="13">
        <v>78.11</v>
      </c>
      <c r="AH11" s="13">
        <v>77.99</v>
      </c>
      <c r="AI11" s="13">
        <v>77.75</v>
      </c>
      <c r="AJ11" s="13">
        <v>77.75</v>
      </c>
      <c r="AK11" s="13">
        <v>77.77</v>
      </c>
      <c r="AL11" s="13">
        <v>78</v>
      </c>
      <c r="AM11" s="13">
        <v>77.89</v>
      </c>
      <c r="AN11" s="13">
        <v>78.09</v>
      </c>
      <c r="AO11" s="13">
        <v>77.13</v>
      </c>
      <c r="AP11" s="13">
        <v>76.8</v>
      </c>
      <c r="AQ11" s="13">
        <v>76.35</v>
      </c>
      <c r="AR11" s="13">
        <v>76.82</v>
      </c>
      <c r="AS11" s="13">
        <v>76.86</v>
      </c>
      <c r="AT11" s="13">
        <v>76.42</v>
      </c>
      <c r="AU11" s="13">
        <v>76.49</v>
      </c>
      <c r="AV11" s="13">
        <v>76.53</v>
      </c>
      <c r="AW11" s="13">
        <v>77.3</v>
      </c>
      <c r="AX11" s="13">
        <v>76.5</v>
      </c>
      <c r="AY11" s="13">
        <v>74.8</v>
      </c>
      <c r="AZ11" s="13">
        <v>74.78</v>
      </c>
      <c r="BA11" s="13">
        <v>74.19</v>
      </c>
      <c r="BB11" s="13">
        <v>74.1</v>
      </c>
      <c r="BC11" s="13">
        <v>73.15</v>
      </c>
      <c r="BD11" s="13">
        <v>72.31</v>
      </c>
      <c r="BE11" s="13">
        <v>72.39</v>
      </c>
      <c r="BF11" s="13">
        <v>72.48</v>
      </c>
      <c r="BG11" s="13">
        <v>72.25</v>
      </c>
      <c r="BH11" s="13">
        <v>70.93</v>
      </c>
      <c r="BI11" s="13">
        <v>70.93</v>
      </c>
      <c r="BJ11" s="13">
        <v>70.95</v>
      </c>
      <c r="BK11" s="13">
        <v>70.77</v>
      </c>
      <c r="BL11" s="13">
        <v>71.83</v>
      </c>
      <c r="BM11" s="13">
        <v>72.75</v>
      </c>
      <c r="BN11" s="13">
        <v>72.3</v>
      </c>
      <c r="BO11" s="13">
        <v>72</v>
      </c>
      <c r="BP11" s="13">
        <v>71.5</v>
      </c>
      <c r="BQ11" s="13">
        <v>71.65</v>
      </c>
      <c r="BR11" s="13">
        <v>73.9</v>
      </c>
      <c r="BS11" s="13">
        <v>73.5</v>
      </c>
      <c r="BT11" s="13">
        <v>73</v>
      </c>
      <c r="BU11" s="13">
        <v>73.5</v>
      </c>
      <c r="BV11" s="13">
        <v>74.14</v>
      </c>
      <c r="BW11" s="13">
        <v>74.15</v>
      </c>
      <c r="BX11" s="13">
        <v>73.5</v>
      </c>
      <c r="BY11" s="13">
        <v>74</v>
      </c>
      <c r="BZ11" s="13">
        <v>73.98</v>
      </c>
      <c r="CA11" s="13">
        <v>73.93</v>
      </c>
      <c r="CB11" s="13">
        <v>74.98</v>
      </c>
      <c r="CC11" s="13">
        <v>75.5</v>
      </c>
      <c r="CD11" s="13">
        <v>74.3</v>
      </c>
      <c r="CE11" s="13">
        <v>72.84</v>
      </c>
      <c r="CF11" s="13">
        <v>71.27</v>
      </c>
      <c r="CG11" s="13">
        <v>71.14</v>
      </c>
      <c r="CH11" s="13">
        <v>70.86</v>
      </c>
      <c r="CI11" s="13">
        <v>70.8</v>
      </c>
      <c r="CJ11" s="13">
        <v>70.05</v>
      </c>
      <c r="CK11" s="13">
        <v>69.06</v>
      </c>
      <c r="CL11" s="13">
        <v>68.87</v>
      </c>
      <c r="CM11" s="13">
        <v>68.27</v>
      </c>
      <c r="CN11" s="13">
        <v>68.12</v>
      </c>
      <c r="CO11" s="13">
        <v>67.97</v>
      </c>
      <c r="CP11" s="13">
        <v>67.7</v>
      </c>
      <c r="CQ11" s="13">
        <v>67.95</v>
      </c>
      <c r="CR11" s="13">
        <v>68.3</v>
      </c>
      <c r="CS11" s="13">
        <v>67.99</v>
      </c>
      <c r="CT11" s="13">
        <v>68.32</v>
      </c>
      <c r="CU11" s="13">
        <v>68.4</v>
      </c>
      <c r="CV11" s="13">
        <v>68.5</v>
      </c>
      <c r="CW11" s="13">
        <v>68.2</v>
      </c>
      <c r="CX11" s="13">
        <v>68</v>
      </c>
      <c r="CY11" s="13">
        <v>67.66</v>
      </c>
      <c r="CZ11" s="13">
        <v>68.05</v>
      </c>
      <c r="DA11" s="13">
        <v>67.24</v>
      </c>
      <c r="DB11" s="13">
        <v>66.89</v>
      </c>
      <c r="DC11" s="13">
        <v>66.9</v>
      </c>
      <c r="DD11" s="13">
        <v>67.35</v>
      </c>
      <c r="DE11" s="13">
        <v>67.5</v>
      </c>
      <c r="DF11" s="13">
        <v>66.73</v>
      </c>
      <c r="DG11" s="13">
        <v>66.7</v>
      </c>
      <c r="DH11" s="13">
        <v>66.29</v>
      </c>
      <c r="DI11" s="13">
        <v>65.8</v>
      </c>
      <c r="DJ11" s="13">
        <v>66</v>
      </c>
      <c r="DK11" s="13">
        <v>66.4</v>
      </c>
      <c r="DL11" s="13">
        <v>65.6</v>
      </c>
      <c r="DM11" s="13">
        <v>64.51</v>
      </c>
      <c r="DN11" s="13">
        <v>64.74</v>
      </c>
      <c r="DO11" s="13">
        <v>64.53</v>
      </c>
      <c r="DP11" s="13">
        <v>64.47</v>
      </c>
      <c r="DQ11" s="13">
        <v>65.15</v>
      </c>
      <c r="DR11" s="13">
        <v>65.9</v>
      </c>
      <c r="DS11" s="13">
        <v>65.37</v>
      </c>
      <c r="DT11" s="13">
        <v>66</v>
      </c>
      <c r="DU11" s="13">
        <v>66.3</v>
      </c>
      <c r="DV11" s="13">
        <v>66.52</v>
      </c>
      <c r="DW11" s="13">
        <v>66.72</v>
      </c>
      <c r="DX11" s="13">
        <v>66.62</v>
      </c>
      <c r="DY11" s="13">
        <v>66.73</v>
      </c>
      <c r="DZ11" s="13">
        <v>66.49</v>
      </c>
      <c r="EA11" s="13">
        <v>67.19</v>
      </c>
      <c r="EB11" s="13">
        <v>67.47</v>
      </c>
      <c r="EC11" s="13">
        <v>67.83</v>
      </c>
      <c r="ED11" s="13">
        <v>68.5</v>
      </c>
      <c r="EE11" s="13">
        <v>68.5</v>
      </c>
      <c r="EF11" s="13">
        <v>68.45</v>
      </c>
      <c r="EG11" s="13">
        <v>68.4</v>
      </c>
      <c r="EH11" s="13">
        <v>68.22</v>
      </c>
      <c r="EI11" s="13">
        <v>68.2</v>
      </c>
      <c r="EJ11" s="13">
        <v>68.41</v>
      </c>
      <c r="EK11" s="13">
        <v>68.41</v>
      </c>
      <c r="EL11" s="13">
        <v>68.25</v>
      </c>
      <c r="EM11" s="13">
        <v>68.05</v>
      </c>
      <c r="EN11" s="13">
        <v>68.79</v>
      </c>
      <c r="EO11" s="13">
        <v>68.85</v>
      </c>
      <c r="EP11" s="13">
        <v>68.82</v>
      </c>
      <c r="EQ11" s="13">
        <v>68.66</v>
      </c>
      <c r="ER11" s="13">
        <v>68.42</v>
      </c>
      <c r="ES11" s="13">
        <v>68.62</v>
      </c>
      <c r="ET11" s="13">
        <v>68.99</v>
      </c>
      <c r="EU11" s="13">
        <v>68.4</v>
      </c>
      <c r="EV11" s="13">
        <v>68.2</v>
      </c>
      <c r="EW11" s="13">
        <v>68.15</v>
      </c>
      <c r="EX11" s="13">
        <v>67.38</v>
      </c>
      <c r="EY11" s="13">
        <v>67.37</v>
      </c>
      <c r="EZ11" s="13">
        <v>67.35</v>
      </c>
      <c r="FA11" s="13">
        <v>67.67</v>
      </c>
      <c r="FB11" s="13">
        <v>67.84</v>
      </c>
    </row>
    <row r="12" spans="1:158" ht="11.25">
      <c r="A12" s="8">
        <v>9</v>
      </c>
      <c r="B12" s="28" t="s">
        <v>65</v>
      </c>
      <c r="C12" s="23" t="s">
        <v>66</v>
      </c>
      <c r="D12" s="10">
        <v>37288</v>
      </c>
      <c r="E12" s="9">
        <v>42948</v>
      </c>
      <c r="F12" s="11">
        <v>45.25</v>
      </c>
      <c r="G12" s="12">
        <v>100</v>
      </c>
      <c r="H12" s="17">
        <f>IF(F12="?","",POWER(10,LOG10(G12/F12)/_XLL.FRAZIONE.ANNO(E12,D12,0))-1)</f>
        <v>0.05249043070935766</v>
      </c>
      <c r="I12" s="12">
        <f>IF(F12="?","",F12*(1+H12)^_XLL.FRAZIONE.ANNO($O$3,D12,1))</f>
        <v>66.066489636951</v>
      </c>
      <c r="J12" s="12">
        <f t="shared" si="0"/>
        <v>2.6020612046188756</v>
      </c>
      <c r="K12" s="13">
        <f t="shared" si="1"/>
        <v>93.15625</v>
      </c>
      <c r="L12" s="14">
        <f>_XLL.REND($O$3,E12,0.00001,O12,G12,1,1)</f>
        <v>0.03963664562668406</v>
      </c>
      <c r="M12" s="14">
        <f>IF(F12="?","",IF((I12-O12)&gt;0,_XLL.REND($O$3,E12,0,O12-J12,K12-(I12-O12)*$M$1,1,1),_XLL.REND($O$3,E12,0,O12-J12,K12,1,1)))</f>
        <v>0.035192966368579395</v>
      </c>
      <c r="N12" s="26">
        <f>(O12-P12)/P12</f>
        <v>0.029982363315696647</v>
      </c>
      <c r="O12" s="19">
        <v>73</v>
      </c>
      <c r="P12" s="13">
        <v>70.875</v>
      </c>
      <c r="Q12" s="13">
        <v>70.38</v>
      </c>
      <c r="R12" s="13">
        <v>71.93</v>
      </c>
      <c r="S12" s="13">
        <v>70.72</v>
      </c>
      <c r="T12" s="13">
        <v>73.08</v>
      </c>
      <c r="U12" s="13">
        <v>72.28</v>
      </c>
      <c r="V12" s="13">
        <v>74.14</v>
      </c>
      <c r="W12" s="13">
        <v>72.815</v>
      </c>
      <c r="X12" s="13">
        <v>74.1</v>
      </c>
      <c r="Y12" s="13">
        <v>74.13</v>
      </c>
      <c r="Z12" s="13">
        <v>71.755</v>
      </c>
      <c r="AA12" s="13">
        <v>74</v>
      </c>
      <c r="AB12" s="13">
        <v>73.36</v>
      </c>
      <c r="AC12" s="13">
        <v>70.63</v>
      </c>
      <c r="AD12" s="13">
        <v>72.18</v>
      </c>
      <c r="AE12" s="13">
        <v>72.23</v>
      </c>
      <c r="AF12" s="13">
        <v>71.45</v>
      </c>
      <c r="AG12" s="13">
        <v>70.3</v>
      </c>
      <c r="AH12" s="13">
        <v>70.12</v>
      </c>
      <c r="AI12" s="13">
        <v>71.04</v>
      </c>
      <c r="AJ12" s="13">
        <v>70.09</v>
      </c>
      <c r="AK12" s="13">
        <v>70.25</v>
      </c>
      <c r="AL12" s="13">
        <v>70.25</v>
      </c>
      <c r="AM12" s="13">
        <v>70.1</v>
      </c>
      <c r="AN12" s="13">
        <v>70.1</v>
      </c>
      <c r="AO12" s="13">
        <v>70.1</v>
      </c>
      <c r="AP12" s="13">
        <v>70.05</v>
      </c>
      <c r="AQ12" s="13">
        <v>70.05</v>
      </c>
      <c r="AR12" s="13">
        <v>70</v>
      </c>
      <c r="AS12" s="13">
        <v>69.9</v>
      </c>
      <c r="AT12" s="13">
        <v>68</v>
      </c>
      <c r="AU12" s="13">
        <v>68</v>
      </c>
      <c r="AV12" s="13">
        <v>68</v>
      </c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</row>
    <row r="13" spans="1:158" ht="12" customHeight="1">
      <c r="A13" s="8">
        <v>10</v>
      </c>
      <c r="B13" s="28" t="s">
        <v>10</v>
      </c>
      <c r="C13" s="31" t="s">
        <v>11</v>
      </c>
      <c r="D13" s="10">
        <v>35825</v>
      </c>
      <c r="E13" s="9">
        <v>43130</v>
      </c>
      <c r="F13" s="11">
        <v>31.76</v>
      </c>
      <c r="G13" s="12">
        <v>100</v>
      </c>
      <c r="H13" s="17">
        <f>IF(F13="?","",POWER(10,LOG10(G13/F13)/_XLL.FRAZIONE.ANNO(E13,D13,0))-1)</f>
        <v>0.05902442173359046</v>
      </c>
      <c r="I13" s="12">
        <f>IF(F13="?","",F13*(1+H13)^_XLL.FRAZIONE.ANNO($O$3,D13,1))</f>
        <v>61.078312475391925</v>
      </c>
      <c r="J13" s="12">
        <f>IF(F13="?","",(I13-F13)*$M$1)</f>
        <v>3.6647890594239905</v>
      </c>
      <c r="K13" s="13">
        <f>IF(F13="?","",G13-(G13-F13)*$M$1)</f>
        <v>91.47</v>
      </c>
      <c r="L13" s="14">
        <f>_XLL.REND($O$3,E13,0.00001,O13,G13,1,1)</f>
        <v>0.05102072783732475</v>
      </c>
      <c r="M13" s="14">
        <f>IF(F13="?","",IF((I13-O13)&gt;0,_XLL.REND($O$3,E13,0,O13-J13,K13-(I13-O13)*$M$1,1,1),_XLL.REND($O$3,E13,0,O13-J13,K13,1,1)))</f>
        <v>0.04718738250414534</v>
      </c>
      <c r="N13" s="26">
        <f>(O13-P13)/P13</f>
        <v>0.006172839506172928</v>
      </c>
      <c r="O13" s="19">
        <v>65.2</v>
      </c>
      <c r="P13" s="13">
        <v>64.8</v>
      </c>
      <c r="Q13" s="13">
        <v>66.1</v>
      </c>
      <c r="R13" s="13">
        <v>66</v>
      </c>
      <c r="S13" s="13">
        <v>65.1</v>
      </c>
      <c r="T13" s="13">
        <v>64.51</v>
      </c>
      <c r="U13" s="13">
        <v>64.4</v>
      </c>
      <c r="V13" s="13">
        <v>64.96</v>
      </c>
      <c r="W13" s="13">
        <v>64.36</v>
      </c>
      <c r="X13" s="13">
        <v>65.45</v>
      </c>
      <c r="Y13" s="13">
        <v>65.3</v>
      </c>
      <c r="Z13" s="13">
        <v>64.47</v>
      </c>
      <c r="AA13" s="13">
        <v>64.95</v>
      </c>
      <c r="AB13" s="13">
        <v>63.88</v>
      </c>
      <c r="AC13" s="13">
        <v>63.79</v>
      </c>
      <c r="AD13" s="13">
        <v>64.29</v>
      </c>
      <c r="AE13" s="13">
        <v>63.63</v>
      </c>
      <c r="AF13" s="13">
        <v>63.88</v>
      </c>
      <c r="AG13" s="13">
        <v>63.5</v>
      </c>
      <c r="AH13" s="13">
        <v>63.25</v>
      </c>
      <c r="AI13" s="13">
        <v>63.66</v>
      </c>
      <c r="AJ13" s="13">
        <v>64</v>
      </c>
      <c r="AK13" s="13">
        <v>63.21</v>
      </c>
      <c r="AL13" s="13">
        <v>64.79</v>
      </c>
      <c r="AM13" s="13">
        <v>64.17</v>
      </c>
      <c r="AN13" s="13">
        <v>63.5</v>
      </c>
      <c r="AO13" s="13">
        <v>63.02</v>
      </c>
      <c r="AP13" s="13">
        <v>62.8</v>
      </c>
      <c r="AQ13" s="13">
        <v>62.95</v>
      </c>
      <c r="AR13" s="13">
        <v>63.15</v>
      </c>
      <c r="AS13" s="13">
        <v>62.81</v>
      </c>
      <c r="AT13" s="13">
        <v>63.7</v>
      </c>
      <c r="AU13" s="13">
        <v>63.69</v>
      </c>
      <c r="AV13" s="13">
        <v>62.85</v>
      </c>
      <c r="AW13" s="13">
        <v>62.69</v>
      </c>
      <c r="AX13" s="13">
        <v>61</v>
      </c>
      <c r="AY13" s="13">
        <v>59.2</v>
      </c>
      <c r="AZ13" s="13">
        <v>56.5</v>
      </c>
      <c r="BA13" s="13">
        <v>57.55</v>
      </c>
      <c r="BB13" s="13">
        <v>60</v>
      </c>
      <c r="BC13" s="13">
        <v>60.1</v>
      </c>
      <c r="BD13" s="13">
        <v>62.5</v>
      </c>
      <c r="BE13" s="13">
        <v>63.25</v>
      </c>
      <c r="BF13" s="13">
        <v>63.96</v>
      </c>
      <c r="BG13" s="13">
        <v>63.9</v>
      </c>
      <c r="BH13" s="13">
        <v>63.9</v>
      </c>
      <c r="BI13" s="13">
        <v>62.12</v>
      </c>
      <c r="BJ13" s="13">
        <v>61.74</v>
      </c>
      <c r="BK13" s="13">
        <v>61.36</v>
      </c>
      <c r="BL13" s="13">
        <v>61</v>
      </c>
      <c r="BM13" s="13">
        <v>60.91</v>
      </c>
      <c r="BN13" s="13">
        <v>60.15</v>
      </c>
      <c r="BO13" s="13">
        <v>59.1</v>
      </c>
      <c r="BP13" s="13">
        <v>59</v>
      </c>
      <c r="BQ13" s="13">
        <v>60.3</v>
      </c>
      <c r="BR13" s="13">
        <v>61.1</v>
      </c>
      <c r="BS13" s="13">
        <v>61.7</v>
      </c>
      <c r="BT13" s="13">
        <v>63</v>
      </c>
      <c r="BU13" s="13">
        <v>63.32</v>
      </c>
      <c r="BV13" s="13">
        <v>63</v>
      </c>
      <c r="BW13" s="13">
        <v>62.2</v>
      </c>
      <c r="BX13" s="13">
        <v>62.25</v>
      </c>
      <c r="BY13" s="13">
        <v>62.28</v>
      </c>
      <c r="BZ13" s="13">
        <v>63.2</v>
      </c>
      <c r="CA13" s="13">
        <v>62.99</v>
      </c>
      <c r="CB13" s="13">
        <v>62.91</v>
      </c>
      <c r="CC13" s="13">
        <v>63.42</v>
      </c>
      <c r="CD13" s="13">
        <v>62.56</v>
      </c>
      <c r="CE13" s="13">
        <v>62.85</v>
      </c>
      <c r="CF13" s="13">
        <v>62.13</v>
      </c>
      <c r="CG13" s="13">
        <v>61.93</v>
      </c>
      <c r="CH13" s="13">
        <v>62.1</v>
      </c>
      <c r="CI13" s="13">
        <v>61.8</v>
      </c>
      <c r="CJ13" s="13">
        <v>61.5</v>
      </c>
      <c r="CK13" s="13">
        <v>60.65</v>
      </c>
      <c r="CL13" s="13">
        <v>60.99</v>
      </c>
      <c r="CM13" s="13">
        <v>60.55</v>
      </c>
      <c r="CN13" s="13">
        <v>59.71</v>
      </c>
      <c r="CO13" s="13">
        <v>60</v>
      </c>
      <c r="CP13" s="13">
        <v>59.98</v>
      </c>
      <c r="CQ13" s="13">
        <v>60.3</v>
      </c>
      <c r="CR13" s="13">
        <v>61.55</v>
      </c>
      <c r="CS13" s="13">
        <v>60.93</v>
      </c>
      <c r="CT13" s="13">
        <v>60.98</v>
      </c>
      <c r="CU13" s="13">
        <v>60.16</v>
      </c>
      <c r="CV13" s="13">
        <v>60.12</v>
      </c>
      <c r="CW13" s="13">
        <v>60.5</v>
      </c>
      <c r="CX13" s="13">
        <v>60.82</v>
      </c>
      <c r="CY13" s="13">
        <v>59.9</v>
      </c>
      <c r="CZ13" s="13">
        <v>59.7</v>
      </c>
      <c r="DA13" s="13">
        <v>60.2</v>
      </c>
      <c r="DB13" s="13">
        <v>59.99</v>
      </c>
      <c r="DC13" s="13">
        <v>60.19</v>
      </c>
      <c r="DD13" s="13">
        <v>60.02</v>
      </c>
      <c r="DE13" s="13">
        <v>60.18</v>
      </c>
      <c r="DF13" s="13">
        <v>59.6</v>
      </c>
      <c r="DG13" s="13">
        <v>60.38</v>
      </c>
      <c r="DH13" s="13">
        <v>59.22</v>
      </c>
      <c r="DI13" s="13">
        <v>59.4</v>
      </c>
      <c r="DJ13" s="13">
        <v>59.69</v>
      </c>
      <c r="DK13" s="13">
        <v>60.5</v>
      </c>
      <c r="DL13" s="13">
        <v>59.45</v>
      </c>
      <c r="DM13" s="13">
        <v>58.6</v>
      </c>
      <c r="DN13" s="13">
        <v>58.01</v>
      </c>
      <c r="DO13" s="13">
        <v>58.75</v>
      </c>
      <c r="DP13" s="13">
        <v>57.89</v>
      </c>
      <c r="DQ13" s="13">
        <v>58.4</v>
      </c>
      <c r="DR13" s="13">
        <v>59.9</v>
      </c>
      <c r="DS13" s="13">
        <v>60.3</v>
      </c>
      <c r="DT13" s="13">
        <v>60.68</v>
      </c>
      <c r="DU13" s="13">
        <v>60.35</v>
      </c>
      <c r="DV13" s="13">
        <v>61</v>
      </c>
      <c r="DW13" s="13">
        <v>61.29</v>
      </c>
      <c r="DX13" s="13">
        <v>60.9</v>
      </c>
      <c r="DY13" s="13">
        <v>60.86</v>
      </c>
      <c r="DZ13" s="13">
        <v>61.78</v>
      </c>
      <c r="EA13" s="13">
        <v>62.12</v>
      </c>
      <c r="EB13" s="13">
        <v>62.5</v>
      </c>
      <c r="EC13" s="13">
        <v>62.29</v>
      </c>
      <c r="ED13" s="13">
        <v>62.58</v>
      </c>
      <c r="EE13" s="13">
        <v>62.1</v>
      </c>
      <c r="EF13" s="13">
        <v>62.24</v>
      </c>
      <c r="EG13" s="13">
        <v>62.5</v>
      </c>
      <c r="EH13" s="13">
        <v>62.37</v>
      </c>
      <c r="EI13" s="13">
        <v>61.98</v>
      </c>
      <c r="EJ13" s="13">
        <v>62.25</v>
      </c>
      <c r="EK13" s="13">
        <v>62.3</v>
      </c>
      <c r="EL13" s="13">
        <v>62.6</v>
      </c>
      <c r="EM13" s="13">
        <v>62.1</v>
      </c>
      <c r="EN13" s="13">
        <v>62.59</v>
      </c>
      <c r="EO13" s="13">
        <v>62.95</v>
      </c>
      <c r="EP13" s="13">
        <v>62.02</v>
      </c>
      <c r="EQ13" s="13">
        <v>62.5</v>
      </c>
      <c r="ER13" s="13">
        <v>62.38</v>
      </c>
      <c r="ES13" s="13">
        <v>62.5</v>
      </c>
      <c r="ET13" s="13">
        <v>62.45</v>
      </c>
      <c r="EU13" s="13">
        <v>62.21</v>
      </c>
      <c r="EV13" s="13">
        <v>61.77</v>
      </c>
      <c r="EW13" s="13">
        <v>62.2</v>
      </c>
      <c r="EX13" s="13">
        <v>61.9</v>
      </c>
      <c r="EY13" s="13">
        <v>61.74</v>
      </c>
      <c r="EZ13" s="13">
        <v>61.54</v>
      </c>
      <c r="FA13" s="13">
        <v>62.4</v>
      </c>
      <c r="FB13" s="13">
        <v>61.97</v>
      </c>
    </row>
    <row r="14" spans="1:158" ht="11.25">
      <c r="A14" s="8">
        <v>11</v>
      </c>
      <c r="B14" s="28" t="s">
        <v>8</v>
      </c>
      <c r="C14" s="31" t="s">
        <v>9</v>
      </c>
      <c r="D14" s="10">
        <v>35460</v>
      </c>
      <c r="E14" s="9">
        <v>44591</v>
      </c>
      <c r="F14" s="11">
        <v>17.2</v>
      </c>
      <c r="G14" s="12">
        <v>100</v>
      </c>
      <c r="H14" s="17">
        <f>IF(F14="?","",POWER(10,LOG10(G14/F14)/_XLL.FRAZIONE.ANNO(E14,D14,0))-1)</f>
        <v>0.07294846337187577</v>
      </c>
      <c r="I14" s="12">
        <f>IF(F14="?","",F14*(1+H14)^_XLL.FRAZIONE.ANNO($O$3,D14,1))</f>
        <v>41.19093542486878</v>
      </c>
      <c r="J14" s="12">
        <f t="shared" si="0"/>
        <v>2.998866928108598</v>
      </c>
      <c r="K14" s="13">
        <f t="shared" si="1"/>
        <v>89.65</v>
      </c>
      <c r="L14" s="14">
        <f>_XLL.REND($O$3,E14,0.00001,O14,G14,1,1)</f>
        <v>0.05138959648714342</v>
      </c>
      <c r="M14" s="14">
        <f>IF(F14="?","",IF((I14-O14)&gt;0,_XLL.REND($O$3,E14,0,O14-J14,K14-(I14-O14)*$M$1,1,1),_XLL.REND($O$3,E14,0,O14-J14,K14,1,1)))</f>
        <v>0.04710779464675867</v>
      </c>
      <c r="N14" s="26">
        <f>(O14-P14)/P14</f>
        <v>0.005101076894011017</v>
      </c>
      <c r="O14" s="19">
        <v>53.2</v>
      </c>
      <c r="P14" s="13">
        <v>52.93</v>
      </c>
      <c r="Q14" s="13">
        <v>52.65</v>
      </c>
      <c r="R14" s="13">
        <v>52.82</v>
      </c>
      <c r="S14" s="13">
        <v>53.2</v>
      </c>
      <c r="T14" s="13">
        <v>52.7</v>
      </c>
      <c r="U14" s="13">
        <v>53</v>
      </c>
      <c r="V14" s="13">
        <v>53.3</v>
      </c>
      <c r="W14" s="13">
        <v>52.2</v>
      </c>
      <c r="X14" s="13">
        <v>52.8</v>
      </c>
      <c r="Y14" s="13">
        <v>52.4</v>
      </c>
      <c r="Z14" s="13">
        <v>52.01</v>
      </c>
      <c r="AA14" s="13">
        <v>52.6</v>
      </c>
      <c r="AB14" s="13">
        <v>52.5</v>
      </c>
      <c r="AC14" s="13">
        <v>52</v>
      </c>
      <c r="AD14" s="13">
        <v>52</v>
      </c>
      <c r="AE14" s="13">
        <v>51.5</v>
      </c>
      <c r="AF14" s="13">
        <v>52.25</v>
      </c>
      <c r="AG14" s="13">
        <v>52.5</v>
      </c>
      <c r="AH14" s="13">
        <v>53</v>
      </c>
      <c r="AI14" s="13">
        <v>52.9</v>
      </c>
      <c r="AJ14" s="13">
        <v>52.3</v>
      </c>
      <c r="AK14" s="13">
        <v>52.85</v>
      </c>
      <c r="AL14" s="13">
        <v>53</v>
      </c>
      <c r="AM14" s="13">
        <v>52.8</v>
      </c>
      <c r="AN14" s="13">
        <v>52.5</v>
      </c>
      <c r="AO14" s="13">
        <v>51.44</v>
      </c>
      <c r="AP14" s="13">
        <v>51.48</v>
      </c>
      <c r="AQ14" s="13">
        <v>51.01</v>
      </c>
      <c r="AR14" s="13">
        <v>51.76</v>
      </c>
      <c r="AS14" s="13">
        <v>51.85</v>
      </c>
      <c r="AT14" s="13">
        <v>51.2</v>
      </c>
      <c r="AU14" s="13">
        <v>51.9</v>
      </c>
      <c r="AV14" s="13">
        <v>52</v>
      </c>
      <c r="AW14" s="13">
        <v>52</v>
      </c>
      <c r="AX14" s="13">
        <v>52.1</v>
      </c>
      <c r="AY14" s="13">
        <v>49.51</v>
      </c>
      <c r="AZ14" s="13">
        <v>48.5</v>
      </c>
      <c r="BA14" s="13">
        <v>51.5</v>
      </c>
      <c r="BB14" s="13">
        <v>52.99</v>
      </c>
      <c r="BC14" s="13">
        <v>52</v>
      </c>
      <c r="BD14" s="13">
        <v>51.8</v>
      </c>
      <c r="BE14" s="13">
        <v>51.86</v>
      </c>
      <c r="BF14" s="13">
        <v>52.17</v>
      </c>
      <c r="BG14" s="13">
        <v>50.95</v>
      </c>
      <c r="BH14" s="13">
        <v>50.75</v>
      </c>
      <c r="BI14" s="13">
        <v>50.33</v>
      </c>
      <c r="BJ14" s="13">
        <v>49.45</v>
      </c>
      <c r="BK14" s="13">
        <v>50.09</v>
      </c>
      <c r="BL14" s="13">
        <v>49.26</v>
      </c>
      <c r="BM14" s="13">
        <v>50.3</v>
      </c>
      <c r="BN14" s="13">
        <v>48.8</v>
      </c>
      <c r="BO14" s="13">
        <v>50.83</v>
      </c>
      <c r="BP14" s="13">
        <v>51.4</v>
      </c>
      <c r="BQ14" s="13">
        <v>50.5</v>
      </c>
      <c r="BR14" s="13">
        <v>51</v>
      </c>
      <c r="BS14" s="13">
        <v>51</v>
      </c>
      <c r="BT14" s="13">
        <v>52.2</v>
      </c>
      <c r="BU14" s="13">
        <v>52.98</v>
      </c>
      <c r="BV14" s="13">
        <v>52.48</v>
      </c>
      <c r="BW14" s="13">
        <v>52.21</v>
      </c>
      <c r="BX14" s="13">
        <v>52.18</v>
      </c>
      <c r="BY14" s="13">
        <v>54.41</v>
      </c>
      <c r="BZ14" s="13">
        <v>54.75</v>
      </c>
      <c r="CA14" s="13">
        <v>54.5</v>
      </c>
      <c r="CB14" s="13">
        <v>55.4</v>
      </c>
      <c r="CC14" s="13">
        <v>54.1</v>
      </c>
      <c r="CD14" s="13">
        <v>53.9</v>
      </c>
      <c r="CE14" s="13">
        <v>54.07</v>
      </c>
      <c r="CF14" s="13">
        <v>53.9</v>
      </c>
      <c r="CG14" s="13">
        <v>54.3</v>
      </c>
      <c r="CH14" s="13">
        <v>53.6</v>
      </c>
      <c r="CI14" s="13">
        <v>52</v>
      </c>
      <c r="CJ14" s="13">
        <v>49.8</v>
      </c>
      <c r="CK14" s="13">
        <v>49.2</v>
      </c>
      <c r="CL14" s="13">
        <v>48.69</v>
      </c>
      <c r="CM14" s="13">
        <v>48</v>
      </c>
      <c r="CN14" s="13">
        <v>47.65</v>
      </c>
      <c r="CO14" s="13">
        <v>47.35</v>
      </c>
      <c r="CP14" s="13">
        <v>47.31</v>
      </c>
      <c r="CQ14" s="13">
        <v>47.23</v>
      </c>
      <c r="CR14" s="13">
        <v>47.8</v>
      </c>
      <c r="CS14" s="13">
        <v>47.7</v>
      </c>
      <c r="CT14" s="13">
        <v>47.77</v>
      </c>
      <c r="CU14" s="13">
        <v>47.96</v>
      </c>
      <c r="CV14" s="13">
        <v>48.26</v>
      </c>
      <c r="CW14" s="13">
        <v>48.38</v>
      </c>
      <c r="CX14" s="13">
        <v>48.75</v>
      </c>
      <c r="CY14" s="13">
        <v>48.31</v>
      </c>
      <c r="CZ14" s="13">
        <v>47.96</v>
      </c>
      <c r="DA14" s="13">
        <v>48</v>
      </c>
      <c r="DB14" s="13">
        <v>48</v>
      </c>
      <c r="DC14" s="13">
        <v>48.15</v>
      </c>
      <c r="DD14" s="13">
        <v>48.25</v>
      </c>
      <c r="DE14" s="13">
        <v>48.89</v>
      </c>
      <c r="DF14" s="13">
        <v>49.05</v>
      </c>
      <c r="DG14" s="13">
        <v>49.17</v>
      </c>
      <c r="DH14" s="13">
        <v>49.85</v>
      </c>
      <c r="DI14" s="13">
        <v>49.4</v>
      </c>
      <c r="DJ14" s="13">
        <v>49.94</v>
      </c>
      <c r="DK14" s="13">
        <v>49.95</v>
      </c>
      <c r="DL14" s="13">
        <v>49</v>
      </c>
      <c r="DM14" s="13">
        <v>48.1</v>
      </c>
      <c r="DN14" s="13">
        <v>47.5</v>
      </c>
      <c r="DO14" s="13">
        <v>48.5</v>
      </c>
      <c r="DP14" s="13">
        <v>48.2</v>
      </c>
      <c r="DQ14" s="13">
        <v>47.3</v>
      </c>
      <c r="DR14" s="13">
        <v>47.75</v>
      </c>
      <c r="DS14" s="13">
        <v>48.89</v>
      </c>
      <c r="DT14" s="13">
        <v>49.45</v>
      </c>
      <c r="DU14" s="13">
        <v>50.2</v>
      </c>
      <c r="DV14" s="13">
        <v>50.51</v>
      </c>
      <c r="DW14" s="13">
        <v>50.17</v>
      </c>
      <c r="DX14" s="13">
        <v>50.2</v>
      </c>
      <c r="DY14" s="13">
        <v>50.25</v>
      </c>
      <c r="DZ14" s="13">
        <v>50.8</v>
      </c>
      <c r="EA14" s="13">
        <v>51.6</v>
      </c>
      <c r="EB14" s="13">
        <v>51.88</v>
      </c>
      <c r="EC14" s="13">
        <v>52.02</v>
      </c>
      <c r="ED14" s="13">
        <v>52.01</v>
      </c>
      <c r="EE14" s="13">
        <v>52.05</v>
      </c>
      <c r="EF14" s="13">
        <v>52</v>
      </c>
      <c r="EG14" s="13">
        <v>51.62</v>
      </c>
      <c r="EH14" s="13">
        <v>51.69</v>
      </c>
      <c r="EI14" s="13">
        <v>52.49</v>
      </c>
      <c r="EJ14" s="13">
        <v>50.9</v>
      </c>
      <c r="EK14" s="13">
        <v>51.64</v>
      </c>
      <c r="EL14" s="13">
        <v>51.1</v>
      </c>
      <c r="EM14" s="13">
        <v>51.09</v>
      </c>
      <c r="EN14" s="13">
        <v>51.84</v>
      </c>
      <c r="EO14" s="13">
        <v>51.34</v>
      </c>
      <c r="EP14" s="13">
        <v>52</v>
      </c>
      <c r="EQ14" s="13">
        <v>52</v>
      </c>
      <c r="ER14" s="13">
        <v>52</v>
      </c>
      <c r="ES14" s="13">
        <v>52.4</v>
      </c>
      <c r="ET14" s="13">
        <v>52.79</v>
      </c>
      <c r="EU14" s="13">
        <v>52.15</v>
      </c>
      <c r="EV14" s="13">
        <v>52</v>
      </c>
      <c r="EW14" s="13">
        <v>51.93</v>
      </c>
      <c r="EX14" s="13">
        <v>51.35</v>
      </c>
      <c r="EY14" s="13">
        <v>51.43</v>
      </c>
      <c r="EZ14" s="13">
        <v>51.42</v>
      </c>
      <c r="FA14" s="13">
        <v>51.31</v>
      </c>
      <c r="FB14" s="13">
        <v>51.3</v>
      </c>
    </row>
    <row r="15" spans="1:158" ht="11.25">
      <c r="A15" s="8">
        <v>12</v>
      </c>
      <c r="B15" s="28" t="s">
        <v>6</v>
      </c>
      <c r="C15" s="31" t="s">
        <v>7</v>
      </c>
      <c r="D15" s="10">
        <v>35438</v>
      </c>
      <c r="E15" s="9">
        <v>46395</v>
      </c>
      <c r="F15" s="11">
        <v>10.85</v>
      </c>
      <c r="G15" s="12">
        <v>100</v>
      </c>
      <c r="H15" s="17">
        <f>IF(F15="?","",POWER(10,LOG10(G15/F15)/_XLL.FRAZIONE.ANNO(E15,D15,0))-1)</f>
        <v>0.07684288293333719</v>
      </c>
      <c r="I15" s="12">
        <f>IF(F15="?","",F15*(1+H15)^_XLL.FRAZIONE.ANNO($O$3,D15,1))</f>
        <v>27.29956499087431</v>
      </c>
      <c r="J15" s="12">
        <f t="shared" si="0"/>
        <v>2.0561956238592884</v>
      </c>
      <c r="K15" s="13">
        <f t="shared" si="1"/>
        <v>88.85625</v>
      </c>
      <c r="L15" s="14">
        <f>_XLL.REND($O$3,E15,0.00001,O15,G15,1,1)</f>
        <v>0.060089245767560896</v>
      </c>
      <c r="M15" s="14">
        <f>IF(F15="?","",IF((I15-O15)&gt;0,_XLL.REND($O$3,E15,0,O15-J15,K15-(I15-O15)*$M$1,1,1),_XLL.REND($O$3,E15,0,O15-J15,K15,1,1)))</f>
        <v>0.05649563633770493</v>
      </c>
      <c r="N15" s="26">
        <f>(O15-P15)/P15</f>
        <v>0.004189944134078372</v>
      </c>
      <c r="O15" s="19">
        <v>35.95</v>
      </c>
      <c r="P15" s="13">
        <v>35.8</v>
      </c>
      <c r="Q15" s="13">
        <v>35.88</v>
      </c>
      <c r="R15" s="13">
        <v>36.04</v>
      </c>
      <c r="S15" s="13">
        <v>35.95</v>
      </c>
      <c r="T15" s="13">
        <v>35.8</v>
      </c>
      <c r="U15" s="13">
        <v>35.89</v>
      </c>
      <c r="V15" s="13">
        <v>36.2</v>
      </c>
      <c r="W15" s="13">
        <v>35.76</v>
      </c>
      <c r="X15" s="13">
        <v>35.7</v>
      </c>
      <c r="Y15" s="13">
        <v>35.6</v>
      </c>
      <c r="Z15" s="13">
        <v>35.28</v>
      </c>
      <c r="AA15" s="13">
        <v>35.5</v>
      </c>
      <c r="AB15" s="13">
        <v>35.58</v>
      </c>
      <c r="AC15" s="13">
        <v>35.56</v>
      </c>
      <c r="AD15" s="13">
        <v>35.45</v>
      </c>
      <c r="AE15" s="13">
        <v>36.1</v>
      </c>
      <c r="AF15" s="13">
        <v>36.61</v>
      </c>
      <c r="AG15" s="13">
        <v>36</v>
      </c>
      <c r="AH15" s="13">
        <v>36.85</v>
      </c>
      <c r="AI15" s="13">
        <v>36.6</v>
      </c>
      <c r="AJ15" s="13">
        <v>36.19</v>
      </c>
      <c r="AK15" s="13">
        <v>36.5</v>
      </c>
      <c r="AL15" s="13">
        <v>37.1</v>
      </c>
      <c r="AM15" s="13">
        <v>37</v>
      </c>
      <c r="AN15" s="13">
        <v>37.55</v>
      </c>
      <c r="AO15" s="13">
        <v>37.7</v>
      </c>
      <c r="AP15" s="13">
        <v>37.48</v>
      </c>
      <c r="AQ15" s="13">
        <v>37.7</v>
      </c>
      <c r="AR15" s="13">
        <v>37.9</v>
      </c>
      <c r="AS15" s="13">
        <v>38.03</v>
      </c>
      <c r="AT15" s="13">
        <v>37.88</v>
      </c>
      <c r="AU15" s="13">
        <v>37.51</v>
      </c>
      <c r="AV15" s="13">
        <v>37.19</v>
      </c>
      <c r="AW15" s="13">
        <v>37</v>
      </c>
      <c r="AX15" s="13">
        <v>36.5</v>
      </c>
      <c r="AY15" s="13">
        <v>36.1</v>
      </c>
      <c r="AZ15" s="13">
        <v>34</v>
      </c>
      <c r="BA15" s="13">
        <v>37.5</v>
      </c>
      <c r="BB15" s="13">
        <v>37.97</v>
      </c>
      <c r="BC15" s="13">
        <v>37.5</v>
      </c>
      <c r="BD15" s="13">
        <v>38.6</v>
      </c>
      <c r="BE15" s="13">
        <v>37.78</v>
      </c>
      <c r="BF15" s="13">
        <v>37.27</v>
      </c>
      <c r="BG15" s="13">
        <v>37</v>
      </c>
      <c r="BH15" s="13">
        <v>35.95</v>
      </c>
      <c r="BI15" s="13">
        <v>36.18</v>
      </c>
      <c r="BJ15" s="13">
        <v>35.39</v>
      </c>
      <c r="BK15" s="13">
        <v>35.22</v>
      </c>
      <c r="BL15" s="13">
        <v>34.86</v>
      </c>
      <c r="BM15" s="13">
        <v>34.81</v>
      </c>
      <c r="BN15" s="13">
        <v>34.67</v>
      </c>
      <c r="BO15" s="13">
        <v>34.83</v>
      </c>
      <c r="BP15" s="13">
        <v>34.81</v>
      </c>
      <c r="BQ15" s="13">
        <v>34.8</v>
      </c>
      <c r="BR15" s="13">
        <v>35.5</v>
      </c>
      <c r="BS15" s="13">
        <v>35.5</v>
      </c>
      <c r="BT15" s="13">
        <v>35.6</v>
      </c>
      <c r="BU15" s="13">
        <v>36.09</v>
      </c>
      <c r="BV15" s="13">
        <v>37.65</v>
      </c>
      <c r="BW15" s="13">
        <v>37.7</v>
      </c>
      <c r="BX15" s="13">
        <v>37.35</v>
      </c>
      <c r="BY15" s="13">
        <v>37.66</v>
      </c>
      <c r="BZ15" s="13">
        <v>38.52</v>
      </c>
      <c r="CA15" s="13">
        <v>38.32</v>
      </c>
      <c r="CB15" s="13">
        <v>38.7</v>
      </c>
      <c r="CC15" s="13">
        <v>38.92</v>
      </c>
      <c r="CD15" s="13">
        <v>38.99</v>
      </c>
      <c r="CE15" s="13">
        <v>38.93</v>
      </c>
      <c r="CF15" s="13">
        <v>39</v>
      </c>
      <c r="CG15" s="13">
        <v>38.6</v>
      </c>
      <c r="CH15" s="13">
        <v>38.89</v>
      </c>
      <c r="CI15" s="13">
        <v>38.24</v>
      </c>
      <c r="CJ15" s="13">
        <v>37.84</v>
      </c>
      <c r="CK15" s="13">
        <v>37.06</v>
      </c>
      <c r="CL15" s="13">
        <v>37.17</v>
      </c>
      <c r="CM15" s="13">
        <v>37</v>
      </c>
      <c r="CN15" s="13">
        <v>36.95</v>
      </c>
      <c r="CO15" s="13">
        <v>36.9</v>
      </c>
      <c r="CP15" s="13">
        <v>37</v>
      </c>
      <c r="CQ15" s="13">
        <v>36.51</v>
      </c>
      <c r="CR15" s="13">
        <v>37.3</v>
      </c>
      <c r="CS15" s="13">
        <v>36.86</v>
      </c>
      <c r="CT15" s="13">
        <v>37.23</v>
      </c>
      <c r="CU15" s="13">
        <v>37.1</v>
      </c>
      <c r="CV15" s="13">
        <v>37.39</v>
      </c>
      <c r="CW15" s="13">
        <v>37.35</v>
      </c>
      <c r="CX15" s="13">
        <v>37.21</v>
      </c>
      <c r="CY15" s="13">
        <v>37.09</v>
      </c>
      <c r="CZ15" s="13">
        <v>36.64</v>
      </c>
      <c r="DA15" s="13">
        <v>36.9</v>
      </c>
      <c r="DB15" s="13">
        <v>37.2</v>
      </c>
      <c r="DC15" s="13">
        <v>37.39</v>
      </c>
      <c r="DD15" s="13">
        <v>37.8</v>
      </c>
      <c r="DE15" s="13">
        <v>37.95</v>
      </c>
      <c r="DF15" s="13">
        <v>37.49</v>
      </c>
      <c r="DG15" s="13">
        <v>37.09</v>
      </c>
      <c r="DH15" s="13">
        <v>37.17</v>
      </c>
      <c r="DI15" s="13">
        <v>36.81</v>
      </c>
      <c r="DJ15" s="13">
        <v>37</v>
      </c>
      <c r="DK15" s="13">
        <v>36.97</v>
      </c>
      <c r="DL15" s="13">
        <v>36.58</v>
      </c>
      <c r="DM15" s="13">
        <v>35.85</v>
      </c>
      <c r="DN15" s="13">
        <v>36.35</v>
      </c>
      <c r="DO15" s="13">
        <v>36.3</v>
      </c>
      <c r="DP15" s="13">
        <v>36.04</v>
      </c>
      <c r="DQ15" s="13">
        <v>36.04</v>
      </c>
      <c r="DR15" s="13">
        <v>37.2</v>
      </c>
      <c r="DS15" s="13">
        <v>37.35</v>
      </c>
      <c r="DT15" s="13">
        <v>37.7</v>
      </c>
      <c r="DU15" s="13">
        <v>37.8</v>
      </c>
      <c r="DV15" s="13">
        <v>37.98</v>
      </c>
      <c r="DW15" s="13">
        <v>38.23</v>
      </c>
      <c r="DX15" s="13">
        <v>37.7</v>
      </c>
      <c r="DY15" s="13">
        <v>37.96</v>
      </c>
      <c r="DZ15" s="13">
        <v>38.31</v>
      </c>
      <c r="EA15" s="13">
        <v>39.1</v>
      </c>
      <c r="EB15" s="13">
        <v>39.25</v>
      </c>
      <c r="EC15" s="13">
        <v>39.35</v>
      </c>
      <c r="ED15" s="13">
        <v>39.65</v>
      </c>
      <c r="EE15" s="13">
        <v>39.8</v>
      </c>
      <c r="EF15" s="13">
        <v>39.37</v>
      </c>
      <c r="EG15" s="13">
        <v>38.66</v>
      </c>
      <c r="EH15" s="13">
        <v>38.83</v>
      </c>
      <c r="EI15" s="13">
        <v>38.9</v>
      </c>
      <c r="EJ15" s="13">
        <v>38.53</v>
      </c>
      <c r="EK15" s="13">
        <v>38.9</v>
      </c>
      <c r="EL15" s="13">
        <v>39.2</v>
      </c>
      <c r="EM15" s="13">
        <v>39.9</v>
      </c>
      <c r="EN15" s="13">
        <v>39.2</v>
      </c>
      <c r="EO15" s="13">
        <v>39.29</v>
      </c>
      <c r="EP15" s="13">
        <v>39.46</v>
      </c>
      <c r="EQ15" s="13">
        <v>40.23</v>
      </c>
      <c r="ER15" s="13">
        <v>39.92</v>
      </c>
      <c r="ES15" s="13">
        <v>40.19</v>
      </c>
      <c r="ET15" s="13">
        <v>40.5</v>
      </c>
      <c r="EU15" s="13">
        <v>40</v>
      </c>
      <c r="EV15" s="13">
        <v>39.95</v>
      </c>
      <c r="EW15" s="13">
        <v>39.68</v>
      </c>
      <c r="EX15" s="13">
        <v>38.97</v>
      </c>
      <c r="EY15" s="13">
        <v>38.7</v>
      </c>
      <c r="EZ15" s="13">
        <v>39.25</v>
      </c>
      <c r="FA15" s="13">
        <v>39.09</v>
      </c>
      <c r="FB15" s="13">
        <v>39.61</v>
      </c>
    </row>
    <row r="16" spans="1:158" ht="11.25">
      <c r="A16" s="8">
        <v>13</v>
      </c>
      <c r="B16" s="28" t="s">
        <v>2</v>
      </c>
      <c r="C16" s="31" t="s">
        <v>3</v>
      </c>
      <c r="D16" s="10">
        <v>35836</v>
      </c>
      <c r="E16" s="9">
        <v>46793</v>
      </c>
      <c r="F16" s="11">
        <f>876235/5000000*100</f>
        <v>17.524700000000003</v>
      </c>
      <c r="G16" s="12">
        <v>100</v>
      </c>
      <c r="H16" s="17">
        <f>IF(F16="?","",POWER(10,LOG10(G16/F16)/_XLL.FRAZIONE.ANNO(E16,D16,0))-1)</f>
        <v>0.05977006246191241</v>
      </c>
      <c r="I16" s="12">
        <f>IF(F16="?","",F16*(1+H16)^_XLL.FRAZIONE.ANNO($O$3,D16,1))</f>
        <v>33.91434733653921</v>
      </c>
      <c r="J16" s="12">
        <f t="shared" si="0"/>
        <v>2.0487059170674007</v>
      </c>
      <c r="K16" s="13">
        <f t="shared" si="1"/>
        <v>89.69058749999999</v>
      </c>
      <c r="L16" s="14">
        <f>_XLL.REND($O$3,E16,0.00001,O16,G16,1,1)</f>
        <v>0.06018182830338468</v>
      </c>
      <c r="M16" s="14">
        <f>IF(F16="?","",IF((I16-O16)&gt;0,_XLL.REND($O$3,E16,0,O16-J16,K16-(I16-O16)*$M$1,1,1),_XLL.REND($O$3,E16,0,O16-J16,K16,1,1)))</f>
        <v>0.057527168340690625</v>
      </c>
      <c r="N16" s="26">
        <f>(O16-P16)/P16</f>
        <v>-0.0020740740740740823</v>
      </c>
      <c r="O16" s="19">
        <v>33.68</v>
      </c>
      <c r="P16" s="13">
        <v>33.75</v>
      </c>
      <c r="Q16" s="13">
        <v>34.45</v>
      </c>
      <c r="R16" s="13">
        <v>34.27</v>
      </c>
      <c r="S16" s="13">
        <v>34</v>
      </c>
      <c r="T16" s="13">
        <v>33.92</v>
      </c>
      <c r="U16" s="13">
        <v>34.35</v>
      </c>
      <c r="V16" s="13">
        <v>34.33</v>
      </c>
      <c r="W16" s="13">
        <v>34.25</v>
      </c>
      <c r="X16" s="13">
        <v>34</v>
      </c>
      <c r="Y16" s="13">
        <v>33.74</v>
      </c>
      <c r="Z16" s="13">
        <v>33.45</v>
      </c>
      <c r="AA16" s="13">
        <v>33.5</v>
      </c>
      <c r="AB16" s="13">
        <v>33.7</v>
      </c>
      <c r="AC16" s="13">
        <v>33.87</v>
      </c>
      <c r="AD16" s="13">
        <v>32.98</v>
      </c>
      <c r="AE16" s="13">
        <v>33.89</v>
      </c>
      <c r="AF16" s="13">
        <v>33.85</v>
      </c>
      <c r="AG16" s="13">
        <v>33.83</v>
      </c>
      <c r="AH16" s="13">
        <v>33.87</v>
      </c>
      <c r="AI16" s="13">
        <v>34.01</v>
      </c>
      <c r="AJ16" s="13">
        <v>34.45</v>
      </c>
      <c r="AK16" s="13">
        <v>34.6</v>
      </c>
      <c r="AL16" s="13">
        <v>36.32</v>
      </c>
      <c r="AM16" s="13">
        <v>35</v>
      </c>
      <c r="AN16" s="13">
        <v>34.44</v>
      </c>
      <c r="AO16" s="13">
        <v>34.01</v>
      </c>
      <c r="AP16" s="13">
        <v>34.5</v>
      </c>
      <c r="AQ16" s="13">
        <v>33.85</v>
      </c>
      <c r="AR16" s="13">
        <v>35.24</v>
      </c>
      <c r="AS16" s="13">
        <v>34.71</v>
      </c>
      <c r="AT16" s="13">
        <v>33.25</v>
      </c>
      <c r="AU16" s="13">
        <v>33.69</v>
      </c>
      <c r="AV16" s="13">
        <v>33.2</v>
      </c>
      <c r="AW16" s="13">
        <v>32.31</v>
      </c>
      <c r="AX16" s="13">
        <v>32.88</v>
      </c>
      <c r="AY16" s="13">
        <v>32.9</v>
      </c>
      <c r="AZ16" s="13">
        <v>32.09</v>
      </c>
      <c r="BA16" s="13">
        <v>34.75</v>
      </c>
      <c r="BB16" s="13">
        <v>36.15</v>
      </c>
      <c r="BC16" s="13">
        <v>35.95</v>
      </c>
      <c r="BD16" s="13">
        <v>36.15</v>
      </c>
      <c r="BE16" s="13">
        <v>36</v>
      </c>
      <c r="BF16" s="13">
        <v>35.75</v>
      </c>
      <c r="BG16" s="13">
        <v>35.2</v>
      </c>
      <c r="BH16" s="13">
        <v>35</v>
      </c>
      <c r="BI16" s="13">
        <v>34.93</v>
      </c>
      <c r="BJ16" s="13">
        <v>34.55</v>
      </c>
      <c r="BK16" s="13">
        <v>34</v>
      </c>
      <c r="BL16" s="13">
        <v>33.69</v>
      </c>
      <c r="BM16" s="13">
        <v>34.2</v>
      </c>
      <c r="BN16" s="13">
        <v>33.82</v>
      </c>
      <c r="BO16" s="13">
        <v>34.98</v>
      </c>
      <c r="BP16" s="13">
        <v>34.98</v>
      </c>
      <c r="BQ16" s="13">
        <v>33.58</v>
      </c>
      <c r="BR16" s="13">
        <v>34.01</v>
      </c>
      <c r="BS16" s="13">
        <v>34.55</v>
      </c>
      <c r="BT16" s="13">
        <v>35.42</v>
      </c>
      <c r="BU16" s="13">
        <v>36.2</v>
      </c>
      <c r="BV16" s="13">
        <v>36.3</v>
      </c>
      <c r="BW16" s="13">
        <v>36.49</v>
      </c>
      <c r="BX16" s="13">
        <v>36.63</v>
      </c>
      <c r="BY16" s="13">
        <v>36.1</v>
      </c>
      <c r="BZ16" s="13">
        <v>37.25</v>
      </c>
      <c r="CA16" s="13">
        <v>36.75</v>
      </c>
      <c r="CB16" s="13">
        <v>37</v>
      </c>
      <c r="CC16" s="13">
        <v>36.9</v>
      </c>
      <c r="CD16" s="13">
        <v>36.94</v>
      </c>
      <c r="CE16" s="13">
        <v>36.75</v>
      </c>
      <c r="CF16" s="13">
        <v>37.45</v>
      </c>
      <c r="CG16" s="13">
        <v>37</v>
      </c>
      <c r="CH16" s="13">
        <v>37.15</v>
      </c>
      <c r="CI16" s="13">
        <v>35.89</v>
      </c>
      <c r="CJ16" s="13">
        <v>35.95</v>
      </c>
      <c r="CK16" s="13">
        <v>35.4</v>
      </c>
      <c r="CL16" s="13">
        <v>35.38</v>
      </c>
      <c r="CM16" s="13">
        <v>35.16</v>
      </c>
      <c r="CN16" s="13">
        <v>35.19</v>
      </c>
      <c r="CO16" s="13">
        <v>35.57</v>
      </c>
      <c r="CP16" s="13">
        <v>35.58</v>
      </c>
      <c r="CQ16" s="13">
        <v>35.44</v>
      </c>
      <c r="CR16" s="13">
        <v>35.54</v>
      </c>
      <c r="CS16" s="13">
        <v>35</v>
      </c>
      <c r="CT16" s="13">
        <v>35.22</v>
      </c>
      <c r="CU16" s="13">
        <v>35.57</v>
      </c>
      <c r="CV16" s="13">
        <v>35.88</v>
      </c>
      <c r="CW16" s="13">
        <v>35.5</v>
      </c>
      <c r="CX16" s="13">
        <v>35.58</v>
      </c>
      <c r="CY16" s="13">
        <v>36.07</v>
      </c>
      <c r="CZ16" s="13">
        <v>35.45</v>
      </c>
      <c r="DA16" s="13">
        <v>35.83</v>
      </c>
      <c r="DB16" s="13">
        <v>35.35</v>
      </c>
      <c r="DC16" s="13">
        <v>35.64</v>
      </c>
      <c r="DD16" s="13">
        <v>36.08</v>
      </c>
      <c r="DE16" s="13">
        <v>35.8</v>
      </c>
      <c r="DF16" s="13">
        <v>35.75</v>
      </c>
      <c r="DG16" s="13">
        <v>35.5</v>
      </c>
      <c r="DH16" s="13">
        <v>35.2</v>
      </c>
      <c r="DI16" s="13">
        <v>35.39</v>
      </c>
      <c r="DJ16" s="13">
        <v>35.06</v>
      </c>
      <c r="DK16" s="13">
        <v>35.11</v>
      </c>
      <c r="DL16" s="13">
        <v>35.38</v>
      </c>
      <c r="DM16" s="13">
        <v>34.86</v>
      </c>
      <c r="DN16" s="13">
        <v>34.74</v>
      </c>
      <c r="DO16" s="13">
        <v>34.9</v>
      </c>
      <c r="DP16" s="13">
        <v>34.84</v>
      </c>
      <c r="DQ16" s="13">
        <v>34.7</v>
      </c>
      <c r="DR16" s="13">
        <v>35.5</v>
      </c>
      <c r="DS16" s="13">
        <v>36.03</v>
      </c>
      <c r="DT16" s="13">
        <v>36</v>
      </c>
      <c r="DU16" s="13">
        <v>36.5</v>
      </c>
      <c r="DV16" s="13">
        <v>36.8</v>
      </c>
      <c r="DW16" s="13">
        <v>36.58</v>
      </c>
      <c r="DX16" s="13">
        <v>36.67</v>
      </c>
      <c r="DY16" s="13">
        <v>37.08</v>
      </c>
      <c r="DZ16" s="13">
        <v>36.6</v>
      </c>
      <c r="EA16" s="13">
        <v>37</v>
      </c>
      <c r="EB16" s="13">
        <v>37.2</v>
      </c>
      <c r="EC16" s="13">
        <v>37.57</v>
      </c>
      <c r="ED16" s="13">
        <v>37.5</v>
      </c>
      <c r="EE16" s="13">
        <v>38.13</v>
      </c>
      <c r="EF16" s="13">
        <v>37.55</v>
      </c>
      <c r="EG16" s="13">
        <v>36.81</v>
      </c>
      <c r="EH16" s="13">
        <v>37.25</v>
      </c>
      <c r="EI16" s="13">
        <v>37.49</v>
      </c>
      <c r="EJ16" s="13">
        <v>37.19</v>
      </c>
      <c r="EK16" s="13">
        <v>36.95</v>
      </c>
      <c r="EL16" s="13">
        <v>37</v>
      </c>
      <c r="EM16" s="13">
        <v>36.99</v>
      </c>
      <c r="EN16" s="13">
        <v>37.58</v>
      </c>
      <c r="EO16" s="13">
        <v>37.49</v>
      </c>
      <c r="EP16" s="13">
        <v>37.5</v>
      </c>
      <c r="EQ16" s="13">
        <v>38.89</v>
      </c>
      <c r="ER16" s="13">
        <v>39.74</v>
      </c>
      <c r="ES16" s="13">
        <v>38.99</v>
      </c>
      <c r="ET16" s="13">
        <v>39.01</v>
      </c>
      <c r="EU16" s="13">
        <v>38.86</v>
      </c>
      <c r="EV16" s="13">
        <v>38.93</v>
      </c>
      <c r="EW16" s="13">
        <v>38.79</v>
      </c>
      <c r="EX16" s="13">
        <v>37.8</v>
      </c>
      <c r="EY16" s="13">
        <v>36.92</v>
      </c>
      <c r="EZ16" s="13">
        <v>37.23</v>
      </c>
      <c r="FA16" s="13">
        <v>36.95</v>
      </c>
      <c r="FB16" s="13">
        <v>37.15</v>
      </c>
    </row>
    <row r="17" spans="1:158" ht="11.25">
      <c r="A17" s="8">
        <v>14</v>
      </c>
      <c r="B17" s="28" t="s">
        <v>4</v>
      </c>
      <c r="C17" s="31" t="s">
        <v>5</v>
      </c>
      <c r="D17" s="10">
        <v>35843</v>
      </c>
      <c r="E17" s="9">
        <v>46800</v>
      </c>
      <c r="F17" s="11">
        <v>18.65</v>
      </c>
      <c r="G17" s="12">
        <v>100</v>
      </c>
      <c r="H17" s="17">
        <f>IF(F17="?","",POWER(10,LOG10(G17/F17)/_XLL.FRAZIONE.ANNO(E17,D17,0))-1)</f>
        <v>0.057573854210479336</v>
      </c>
      <c r="I17" s="12">
        <f>IF(F17="?","",F17*(1+H17)^_XLL.FRAZIONE.ANNO($O$3,D17,1))</f>
        <v>35.21270252562906</v>
      </c>
      <c r="J17" s="12">
        <f t="shared" si="0"/>
        <v>2.070337815703633</v>
      </c>
      <c r="K17" s="13">
        <f t="shared" si="1"/>
        <v>89.83125</v>
      </c>
      <c r="L17" s="14">
        <f>_XLL.REND($O$3,E17,0.00001,O17,G17,1,1)</f>
        <v>0.059114509752072726</v>
      </c>
      <c r="M17" s="14">
        <f>IF(F17="?","",IF((I17-O17)&gt;0,_XLL.REND($O$3,E17,0,O17-J17,K17-(I17-O17)*$M$1,1,1),_XLL.REND($O$3,E17,0,O17-J17,K17,1,1)))</f>
        <v>0.05647296851372779</v>
      </c>
      <c r="N17" s="26">
        <f>(O17-P17)/P17</f>
        <v>0.0035128805620610235</v>
      </c>
      <c r="O17" s="19">
        <v>34.28</v>
      </c>
      <c r="P17" s="13">
        <v>34.16</v>
      </c>
      <c r="Q17" s="13">
        <v>34.03</v>
      </c>
      <c r="R17" s="13">
        <v>34.08</v>
      </c>
      <c r="S17" s="13">
        <v>34.2</v>
      </c>
      <c r="T17" s="13">
        <v>34.11</v>
      </c>
      <c r="U17" s="13">
        <v>33.92</v>
      </c>
      <c r="V17" s="13">
        <v>34.5</v>
      </c>
      <c r="W17" s="13">
        <v>34.06</v>
      </c>
      <c r="X17" s="13">
        <v>34.03</v>
      </c>
      <c r="Y17" s="13">
        <v>34.05</v>
      </c>
      <c r="Z17" s="13">
        <v>33.97</v>
      </c>
      <c r="AA17" s="13">
        <v>33.95</v>
      </c>
      <c r="AB17" s="13">
        <v>34</v>
      </c>
      <c r="AC17" s="13">
        <v>33.55</v>
      </c>
      <c r="AD17" s="13">
        <v>33.4</v>
      </c>
      <c r="AE17" s="13">
        <v>33.97</v>
      </c>
      <c r="AF17" s="13">
        <v>34.25</v>
      </c>
      <c r="AG17" s="13">
        <v>34.34</v>
      </c>
      <c r="AH17" s="13">
        <v>34.96</v>
      </c>
      <c r="AI17" s="13">
        <v>35.28</v>
      </c>
      <c r="AJ17" s="13">
        <v>35.2</v>
      </c>
      <c r="AK17" s="13">
        <v>34.98</v>
      </c>
      <c r="AL17" s="13">
        <v>35.55</v>
      </c>
      <c r="AM17" s="13">
        <v>35.4</v>
      </c>
      <c r="AN17" s="13">
        <v>35.9</v>
      </c>
      <c r="AO17" s="13">
        <v>35.03</v>
      </c>
      <c r="AP17" s="13">
        <v>35.89</v>
      </c>
      <c r="AQ17" s="13">
        <v>34.9</v>
      </c>
      <c r="AR17" s="13">
        <v>35.4</v>
      </c>
      <c r="AS17" s="13">
        <v>35.14</v>
      </c>
      <c r="AT17" s="13">
        <v>34.99</v>
      </c>
      <c r="AU17" s="13">
        <v>34.4</v>
      </c>
      <c r="AV17" s="13">
        <v>35.26</v>
      </c>
      <c r="AW17" s="13">
        <v>34.8</v>
      </c>
      <c r="AX17" s="13">
        <v>34.56</v>
      </c>
      <c r="AY17" s="13">
        <v>34.44</v>
      </c>
      <c r="AZ17" s="13">
        <v>32.5</v>
      </c>
      <c r="BA17" s="13">
        <v>35</v>
      </c>
      <c r="BB17" s="13">
        <v>36.19</v>
      </c>
      <c r="BC17" s="13">
        <v>35.4</v>
      </c>
      <c r="BD17" s="13">
        <v>36.91</v>
      </c>
      <c r="BE17" s="13">
        <v>36.6</v>
      </c>
      <c r="BF17" s="13">
        <v>36.66</v>
      </c>
      <c r="BG17" s="13">
        <v>36.21</v>
      </c>
      <c r="BH17" s="13">
        <v>36.01</v>
      </c>
      <c r="BI17" s="13">
        <v>35.98</v>
      </c>
      <c r="BJ17" s="13">
        <v>35.22</v>
      </c>
      <c r="BK17" s="13">
        <v>35.09</v>
      </c>
      <c r="BL17" s="13">
        <v>35.15</v>
      </c>
      <c r="BM17" s="13">
        <v>34.62</v>
      </c>
      <c r="BN17" s="13">
        <v>34.5</v>
      </c>
      <c r="BO17" s="13">
        <v>34.98</v>
      </c>
      <c r="BP17" s="13">
        <v>34.92</v>
      </c>
      <c r="BQ17" s="13">
        <v>34.95</v>
      </c>
      <c r="BR17" s="13">
        <v>36.02</v>
      </c>
      <c r="BS17" s="13">
        <v>36.19</v>
      </c>
      <c r="BT17" s="13">
        <v>35.95</v>
      </c>
      <c r="BU17" s="13">
        <v>36.69</v>
      </c>
      <c r="BV17" s="13">
        <v>37.48</v>
      </c>
      <c r="BW17" s="13">
        <v>37.27</v>
      </c>
      <c r="BX17" s="13">
        <v>37.25</v>
      </c>
      <c r="BY17" s="13">
        <v>37.81</v>
      </c>
      <c r="BZ17" s="13">
        <v>38.07</v>
      </c>
      <c r="CA17" s="13">
        <v>37.77</v>
      </c>
      <c r="CB17" s="13">
        <v>37.88</v>
      </c>
      <c r="CC17" s="13">
        <v>37.96</v>
      </c>
      <c r="CD17" s="13">
        <v>37.84</v>
      </c>
      <c r="CE17" s="13">
        <v>37.76</v>
      </c>
      <c r="CF17" s="13">
        <v>38.01</v>
      </c>
      <c r="CG17" s="13">
        <v>38.04</v>
      </c>
      <c r="CH17" s="13">
        <v>37.96</v>
      </c>
      <c r="CI17" s="13">
        <v>37.8</v>
      </c>
      <c r="CJ17" s="13">
        <v>36.75</v>
      </c>
      <c r="CK17" s="13">
        <v>36.68</v>
      </c>
      <c r="CL17" s="13">
        <v>35.95</v>
      </c>
      <c r="CM17" s="13">
        <v>36</v>
      </c>
      <c r="CN17" s="13">
        <v>36.25</v>
      </c>
      <c r="CO17" s="13">
        <v>35.5</v>
      </c>
      <c r="CP17" s="13">
        <v>35.43</v>
      </c>
      <c r="CQ17" s="13">
        <v>35.26</v>
      </c>
      <c r="CR17" s="13">
        <v>36.29</v>
      </c>
      <c r="CS17" s="13">
        <v>36.01</v>
      </c>
      <c r="CT17" s="13">
        <v>36.1</v>
      </c>
      <c r="CU17" s="13">
        <v>35.44</v>
      </c>
      <c r="CV17" s="13">
        <v>35.55</v>
      </c>
      <c r="CW17" s="13">
        <v>35.78</v>
      </c>
      <c r="CX17" s="13">
        <v>35.84</v>
      </c>
      <c r="CY17" s="13">
        <v>35.9</v>
      </c>
      <c r="CZ17" s="13">
        <v>35.68</v>
      </c>
      <c r="DA17" s="13">
        <v>35.8</v>
      </c>
      <c r="DB17" s="13">
        <v>35.95</v>
      </c>
      <c r="DC17" s="13">
        <v>36.19</v>
      </c>
      <c r="DD17" s="13">
        <v>35.96</v>
      </c>
      <c r="DE17" s="13">
        <v>36</v>
      </c>
      <c r="DF17" s="13">
        <v>35.75</v>
      </c>
      <c r="DG17" s="13">
        <v>35.7</v>
      </c>
      <c r="DH17" s="13">
        <v>35.37</v>
      </c>
      <c r="DI17" s="13">
        <v>35.45</v>
      </c>
      <c r="DJ17" s="13">
        <v>35.55</v>
      </c>
      <c r="DK17" s="13">
        <v>35.3</v>
      </c>
      <c r="DL17" s="13">
        <v>35.45</v>
      </c>
      <c r="DM17" s="13">
        <v>35</v>
      </c>
      <c r="DN17" s="13">
        <v>35.15</v>
      </c>
      <c r="DO17" s="13">
        <v>35.37</v>
      </c>
      <c r="DP17" s="13">
        <v>35.2</v>
      </c>
      <c r="DQ17" s="13">
        <v>34.65</v>
      </c>
      <c r="DR17" s="13">
        <v>35.5</v>
      </c>
      <c r="DS17" s="13">
        <v>36</v>
      </c>
      <c r="DT17" s="13">
        <v>36.15</v>
      </c>
      <c r="DU17" s="13">
        <v>36.85</v>
      </c>
      <c r="DV17" s="13">
        <v>37.02</v>
      </c>
      <c r="DW17" s="13">
        <v>36.88</v>
      </c>
      <c r="DX17" s="13">
        <v>36.72</v>
      </c>
      <c r="DY17" s="13">
        <v>36.6</v>
      </c>
      <c r="DZ17" s="13">
        <v>36.91</v>
      </c>
      <c r="EA17" s="13">
        <v>37.42</v>
      </c>
      <c r="EB17" s="13">
        <v>37.52</v>
      </c>
      <c r="EC17" s="13">
        <v>37.5</v>
      </c>
      <c r="ED17" s="13">
        <v>37.89</v>
      </c>
      <c r="EE17" s="13">
        <v>37.74</v>
      </c>
      <c r="EF17" s="13">
        <v>37.48</v>
      </c>
      <c r="EG17" s="13">
        <v>37.88</v>
      </c>
      <c r="EH17" s="13">
        <v>37.32</v>
      </c>
      <c r="EI17" s="13">
        <v>37.6</v>
      </c>
      <c r="EJ17" s="13">
        <v>37.11</v>
      </c>
      <c r="EK17" s="13">
        <v>37.34</v>
      </c>
      <c r="EL17" s="13">
        <v>37.3</v>
      </c>
      <c r="EM17" s="13">
        <v>37.25</v>
      </c>
      <c r="EN17" s="13">
        <v>37.8</v>
      </c>
      <c r="EO17" s="13">
        <v>38.19</v>
      </c>
      <c r="EP17" s="13">
        <v>38</v>
      </c>
      <c r="EQ17" s="13">
        <v>38.4</v>
      </c>
      <c r="ER17" s="13">
        <v>38.65</v>
      </c>
      <c r="ES17" s="13">
        <v>38.78</v>
      </c>
      <c r="ET17" s="13">
        <v>38.52</v>
      </c>
      <c r="EU17" s="13">
        <v>38.44</v>
      </c>
      <c r="EV17" s="13">
        <v>38.38</v>
      </c>
      <c r="EW17" s="13">
        <v>37.6</v>
      </c>
      <c r="EX17" s="13">
        <v>37.5</v>
      </c>
      <c r="EY17" s="13">
        <v>37.1</v>
      </c>
      <c r="EZ17" s="13">
        <v>37.15</v>
      </c>
      <c r="FA17" s="13">
        <v>37.2</v>
      </c>
      <c r="FB17" s="13">
        <v>37.21</v>
      </c>
    </row>
    <row r="18" spans="1:159" ht="11.25">
      <c r="A18" s="8">
        <v>15</v>
      </c>
      <c r="B18" s="28" t="s">
        <v>0</v>
      </c>
      <c r="C18" s="31" t="s">
        <v>1</v>
      </c>
      <c r="D18" s="10">
        <v>35844</v>
      </c>
      <c r="E18" s="9">
        <v>46801</v>
      </c>
      <c r="F18" s="11">
        <f>868500/5000000*100</f>
        <v>17.37</v>
      </c>
      <c r="G18" s="12">
        <v>100</v>
      </c>
      <c r="H18" s="17">
        <f>IF(F18="?","",POWER(10,LOG10(G18/F18)/_XLL.FRAZIONE.ANNO(E18,D18,0))-1)</f>
        <v>0.06008333206663519</v>
      </c>
      <c r="I18" s="12">
        <f>IF(F18="?","",F18*(1+H18)^_XLL.FRAZIONE.ANNO($O$3,D18,1))</f>
        <v>33.68507395775038</v>
      </c>
      <c r="J18" s="12">
        <f t="shared" si="0"/>
        <v>2.0393842447187978</v>
      </c>
      <c r="K18" s="13">
        <f t="shared" si="1"/>
        <v>89.67125</v>
      </c>
      <c r="L18" s="14">
        <f>_XLL.REND($O$3,E18,0.00001,O18,G18,1,1)</f>
        <v>0.05712108081210483</v>
      </c>
      <c r="M18" s="14">
        <f>IF(F18="?","",IF((I18-O18)&gt;0,_XLL.REND($O$3,E18,0,O18-J18,K18-(I18-O18)*$M$1,1,1),_XLL.REND($O$3,E18,0,O18-J18,K18,1,1)))</f>
        <v>0.05428080925090192</v>
      </c>
      <c r="N18" s="26">
        <f>(O18-P18)/P18</f>
        <v>-0.03663500678426055</v>
      </c>
      <c r="O18" s="19">
        <v>35.5</v>
      </c>
      <c r="P18" s="13">
        <v>36.85</v>
      </c>
      <c r="Q18" s="13">
        <v>36</v>
      </c>
      <c r="R18" s="13">
        <v>35</v>
      </c>
      <c r="S18" s="13">
        <v>34.8</v>
      </c>
      <c r="T18" s="13">
        <v>34.31</v>
      </c>
      <c r="U18" s="13">
        <v>34.41</v>
      </c>
      <c r="V18" s="13">
        <v>34.51</v>
      </c>
      <c r="W18" s="13">
        <v>34.06</v>
      </c>
      <c r="X18" s="13">
        <v>34.4</v>
      </c>
      <c r="Y18" s="13">
        <v>33.71</v>
      </c>
      <c r="Z18" s="13">
        <v>33.65</v>
      </c>
      <c r="AA18" s="13">
        <v>34</v>
      </c>
      <c r="AB18" s="13">
        <v>33.88</v>
      </c>
      <c r="AC18" s="13">
        <v>33.89</v>
      </c>
      <c r="AD18" s="13">
        <v>33.77</v>
      </c>
      <c r="AE18" s="13">
        <v>34.45</v>
      </c>
      <c r="AF18" s="13">
        <v>34.47</v>
      </c>
      <c r="AG18" s="13">
        <v>34.5</v>
      </c>
      <c r="AH18" s="13">
        <v>35.3</v>
      </c>
      <c r="AI18" s="13">
        <v>34.75</v>
      </c>
      <c r="AJ18" s="13">
        <v>34.38</v>
      </c>
      <c r="AK18" s="13">
        <v>34.74</v>
      </c>
      <c r="AL18" s="13">
        <v>35.79</v>
      </c>
      <c r="AM18" s="13">
        <v>35.01</v>
      </c>
      <c r="AN18" s="13">
        <v>34.8</v>
      </c>
      <c r="AO18" s="13">
        <v>34.65</v>
      </c>
      <c r="AP18" s="13">
        <v>33.91</v>
      </c>
      <c r="AQ18" s="13">
        <v>34.6</v>
      </c>
      <c r="AR18" s="13">
        <v>35.16</v>
      </c>
      <c r="AS18" s="13">
        <v>34.73</v>
      </c>
      <c r="AT18" s="13">
        <v>33.6</v>
      </c>
      <c r="AU18" s="13">
        <v>34</v>
      </c>
      <c r="AV18" s="13">
        <v>34.3</v>
      </c>
      <c r="AW18" s="13">
        <v>33.1</v>
      </c>
      <c r="AX18" s="13">
        <v>33.59</v>
      </c>
      <c r="AY18" s="13">
        <v>32.65</v>
      </c>
      <c r="AZ18" s="13">
        <v>30.01</v>
      </c>
      <c r="BA18" s="13">
        <v>35</v>
      </c>
      <c r="BB18" s="13">
        <v>36</v>
      </c>
      <c r="BC18" s="13">
        <v>36.25</v>
      </c>
      <c r="BD18" s="13">
        <v>36.85</v>
      </c>
      <c r="BE18" s="13">
        <v>36.6</v>
      </c>
      <c r="BF18" s="13">
        <v>36.11</v>
      </c>
      <c r="BG18" s="13">
        <v>37.5</v>
      </c>
      <c r="BH18" s="13">
        <v>35</v>
      </c>
      <c r="BI18" s="13">
        <v>34.8</v>
      </c>
      <c r="BJ18" s="13">
        <v>34.48</v>
      </c>
      <c r="BK18" s="13">
        <v>34.8</v>
      </c>
      <c r="BL18" s="13">
        <v>36.43</v>
      </c>
      <c r="BM18" s="13">
        <v>35.37</v>
      </c>
      <c r="BN18" s="13">
        <v>33.85</v>
      </c>
      <c r="BO18" s="13">
        <v>33.95</v>
      </c>
      <c r="BP18" s="13">
        <v>34.58</v>
      </c>
      <c r="BQ18" s="13">
        <v>35.25</v>
      </c>
      <c r="BR18" s="13">
        <v>34.6</v>
      </c>
      <c r="BS18" s="13">
        <v>36.25</v>
      </c>
      <c r="BT18" s="13">
        <v>35.45</v>
      </c>
      <c r="BU18" s="13">
        <v>36.27</v>
      </c>
      <c r="BV18" s="13">
        <v>36.5</v>
      </c>
      <c r="BW18" s="13">
        <v>36.9</v>
      </c>
      <c r="BX18" s="13">
        <v>36.28</v>
      </c>
      <c r="BY18" s="13">
        <v>36.41</v>
      </c>
      <c r="BZ18" s="13">
        <v>37</v>
      </c>
      <c r="CA18" s="13">
        <v>36.78</v>
      </c>
      <c r="CB18" s="13">
        <v>36.95</v>
      </c>
      <c r="CC18" s="13">
        <v>37</v>
      </c>
      <c r="CD18" s="13">
        <v>37.01</v>
      </c>
      <c r="CE18" s="13">
        <v>35.71</v>
      </c>
      <c r="CF18" s="13">
        <v>37</v>
      </c>
      <c r="CG18" s="13">
        <v>36.91</v>
      </c>
      <c r="CH18" s="13">
        <v>37.95</v>
      </c>
      <c r="CI18" s="13">
        <v>35.92</v>
      </c>
      <c r="CJ18" s="13">
        <v>35.7</v>
      </c>
      <c r="CK18" s="13">
        <v>35.21</v>
      </c>
      <c r="CL18" s="13">
        <v>35.65</v>
      </c>
      <c r="CM18" s="13">
        <v>35.12</v>
      </c>
      <c r="CN18" s="13">
        <v>35.2</v>
      </c>
      <c r="CO18" s="13">
        <v>35.17</v>
      </c>
      <c r="CP18" s="13">
        <v>35.14</v>
      </c>
      <c r="CQ18" s="13">
        <v>35.12</v>
      </c>
      <c r="CR18" s="13">
        <v>35.15</v>
      </c>
      <c r="CS18" s="13">
        <v>34.95</v>
      </c>
      <c r="CT18" s="13">
        <v>35.1</v>
      </c>
      <c r="CU18" s="13">
        <v>35.43</v>
      </c>
      <c r="CV18" s="13">
        <v>35.45</v>
      </c>
      <c r="CW18" s="13">
        <v>35.5</v>
      </c>
      <c r="CX18" s="13">
        <v>35.2</v>
      </c>
      <c r="CY18" s="13">
        <v>35.3</v>
      </c>
      <c r="CZ18" s="13">
        <v>35.1</v>
      </c>
      <c r="DA18" s="13">
        <v>35.16</v>
      </c>
      <c r="DB18" s="13">
        <v>35.33</v>
      </c>
      <c r="DC18" s="13">
        <v>35.54</v>
      </c>
      <c r="DD18" s="13">
        <v>36.17</v>
      </c>
      <c r="DE18" s="13">
        <v>35.63</v>
      </c>
      <c r="DF18" s="13">
        <v>35.56</v>
      </c>
      <c r="DG18" s="13">
        <v>35.93</v>
      </c>
      <c r="DH18" s="13">
        <v>35.5</v>
      </c>
      <c r="DI18" s="13">
        <v>35.49</v>
      </c>
      <c r="DJ18" s="13">
        <v>35.1</v>
      </c>
      <c r="DK18" s="13">
        <v>35.3</v>
      </c>
      <c r="DL18" s="13">
        <v>35</v>
      </c>
      <c r="DM18" s="13">
        <v>34.99</v>
      </c>
      <c r="DN18" s="13">
        <v>34.25</v>
      </c>
      <c r="DO18" s="13">
        <v>34.94</v>
      </c>
      <c r="DP18" s="13">
        <v>34.7</v>
      </c>
      <c r="DQ18" s="13">
        <v>34.4</v>
      </c>
      <c r="DR18" s="13">
        <v>35.45</v>
      </c>
      <c r="DS18" s="13">
        <v>36.62</v>
      </c>
      <c r="DT18" s="13">
        <v>36.58</v>
      </c>
      <c r="DU18" s="13">
        <v>36.15</v>
      </c>
      <c r="DV18" s="13">
        <v>36.42</v>
      </c>
      <c r="DW18" s="13">
        <v>36.85</v>
      </c>
      <c r="DX18" s="13">
        <v>36.5</v>
      </c>
      <c r="DY18" s="13">
        <v>36.95</v>
      </c>
      <c r="DZ18" s="13">
        <v>36.99</v>
      </c>
      <c r="EA18" s="13">
        <v>36.9</v>
      </c>
      <c r="EB18" s="13">
        <v>37.27</v>
      </c>
      <c r="EC18" s="13">
        <v>37.08</v>
      </c>
      <c r="ED18" s="13">
        <v>37.34</v>
      </c>
      <c r="EE18" s="13">
        <v>37.32</v>
      </c>
      <c r="EF18" s="13">
        <v>37.25</v>
      </c>
      <c r="EG18" s="13">
        <v>37.04</v>
      </c>
      <c r="EH18" s="13">
        <v>36.97</v>
      </c>
      <c r="EI18" s="13">
        <v>36.63</v>
      </c>
      <c r="EJ18" s="13">
        <v>36.75</v>
      </c>
      <c r="EK18" s="13">
        <v>36.82</v>
      </c>
      <c r="EL18" s="13">
        <v>36.6</v>
      </c>
      <c r="EM18" s="13">
        <v>36.9</v>
      </c>
      <c r="EN18" s="13">
        <v>37.21</v>
      </c>
      <c r="EO18" s="13">
        <v>37.6</v>
      </c>
      <c r="EP18" s="13">
        <v>37.6</v>
      </c>
      <c r="EQ18" s="13">
        <v>38.03</v>
      </c>
      <c r="ER18" s="13">
        <v>38.38</v>
      </c>
      <c r="ES18" s="13">
        <v>38.4</v>
      </c>
      <c r="ET18" s="13">
        <v>38.29</v>
      </c>
      <c r="EU18" s="13">
        <v>38.15</v>
      </c>
      <c r="EV18" s="13">
        <v>38</v>
      </c>
      <c r="EW18" s="13">
        <v>38.05</v>
      </c>
      <c r="EX18" s="13">
        <v>37</v>
      </c>
      <c r="EY18" s="13">
        <v>36.75</v>
      </c>
      <c r="EZ18" s="13">
        <v>37.05</v>
      </c>
      <c r="FA18" s="13">
        <v>36.95</v>
      </c>
      <c r="FB18" s="13">
        <v>36.91</v>
      </c>
      <c r="FC18" s="3"/>
    </row>
    <row r="19" spans="1:13" ht="11.25">
      <c r="A19" s="8"/>
      <c r="M19" s="14"/>
    </row>
    <row r="20" spans="1:158" ht="11.25">
      <c r="A20" s="8">
        <v>1</v>
      </c>
      <c r="B20" s="28" t="s">
        <v>52</v>
      </c>
      <c r="C20" s="4" t="s">
        <v>51</v>
      </c>
      <c r="D20" s="33">
        <v>39262</v>
      </c>
      <c r="E20" s="34">
        <v>39993</v>
      </c>
      <c r="F20" s="11">
        <v>97</v>
      </c>
      <c r="G20" s="12">
        <v>104.5</v>
      </c>
      <c r="H20" s="17">
        <f>IF(F20="?","",POWER(10,LOG10(G20/F20)/_XLL.FRAZIONE.ANNO(E20,D20,0))-1)</f>
        <v>0.037940069382074615</v>
      </c>
      <c r="I20" s="12">
        <f>IF(F20="?","",F20*(1+H20)^_XLL.FRAZIONE.ANNO($O$3,D20,1))</f>
        <v>104.47159965661682</v>
      </c>
      <c r="J20" s="12">
        <f>IF(F20="?","",(I20-F20)*$M$1)</f>
        <v>0.9339499570771022</v>
      </c>
      <c r="K20" s="13">
        <f>IF(F20="?","",G20-(G20-F20)*$M$1)</f>
        <v>103.5625</v>
      </c>
      <c r="L20" s="14">
        <f>_XLL.REND($O$3,E20,0.00001,O20,G20,1,1)</f>
        <v>0.18657735885393525</v>
      </c>
      <c r="M20" s="14">
        <f>IF(F20="?","",IF((I20-O20)&gt;0,_XLL.REND($O$3,E20,0,O20-J20,K20-(I20-O20)*$M$1,1,1),_XLL.REND($O$3,E20,0,O20-J20,K20,1,1)))</f>
        <v>0.1647227925857702</v>
      </c>
      <c r="N20" s="26">
        <f>(O20-P20)/P20</f>
        <v>0.0015358034171625704</v>
      </c>
      <c r="O20" s="19">
        <v>104.34</v>
      </c>
      <c r="P20" s="13">
        <v>104.18</v>
      </c>
      <c r="Q20" s="13">
        <v>104.1</v>
      </c>
      <c r="R20" s="13">
        <v>103.95</v>
      </c>
      <c r="S20" s="13">
        <v>103.58</v>
      </c>
      <c r="T20" s="13">
        <v>103</v>
      </c>
      <c r="U20" s="13">
        <v>102.46</v>
      </c>
      <c r="V20" s="13">
        <v>102.65</v>
      </c>
      <c r="W20" s="13">
        <v>102.64</v>
      </c>
      <c r="X20" s="13">
        <v>102.34</v>
      </c>
      <c r="Y20" s="13">
        <v>102.27</v>
      </c>
      <c r="Z20" s="13">
        <v>101.75</v>
      </c>
      <c r="AA20" s="13">
        <v>100.93</v>
      </c>
      <c r="AB20" s="13">
        <v>100.5</v>
      </c>
      <c r="AC20" s="13">
        <v>99.8</v>
      </c>
      <c r="AD20" s="13">
        <v>99</v>
      </c>
      <c r="AE20" s="13">
        <v>97.3</v>
      </c>
      <c r="AF20" s="13">
        <v>99.41</v>
      </c>
      <c r="AG20" s="13">
        <v>100.26</v>
      </c>
      <c r="AH20" s="13">
        <v>100.98</v>
      </c>
      <c r="AI20" s="13">
        <v>99.85</v>
      </c>
      <c r="AJ20" s="13">
        <v>100</v>
      </c>
      <c r="AK20" s="13">
        <v>98.87</v>
      </c>
      <c r="AL20" s="13">
        <v>99.29</v>
      </c>
      <c r="AM20" s="13">
        <v>99.95</v>
      </c>
      <c r="AN20" s="13">
        <v>97.95</v>
      </c>
      <c r="AO20" s="13">
        <v>99.17</v>
      </c>
      <c r="AP20" s="13">
        <v>97</v>
      </c>
      <c r="AQ20" s="13">
        <v>97.23</v>
      </c>
      <c r="AR20" s="13">
        <v>97.19</v>
      </c>
      <c r="AS20" s="13">
        <v>96.9</v>
      </c>
      <c r="AT20" s="13">
        <v>97.37</v>
      </c>
      <c r="AU20" s="13">
        <v>98.45</v>
      </c>
      <c r="AV20" s="13">
        <v>97.5</v>
      </c>
      <c r="AW20" s="13">
        <v>97</v>
      </c>
      <c r="AX20" s="13">
        <v>95.21</v>
      </c>
      <c r="AY20" s="13">
        <v>93.75</v>
      </c>
      <c r="AZ20" s="13">
        <v>83.26</v>
      </c>
      <c r="BA20" s="13">
        <v>88.41</v>
      </c>
      <c r="BB20" s="13">
        <v>91.44</v>
      </c>
      <c r="BC20" s="13">
        <v>94.21</v>
      </c>
      <c r="BD20" s="13">
        <v>97.61</v>
      </c>
      <c r="BE20" s="13">
        <v>97.81</v>
      </c>
      <c r="BF20" s="13">
        <v>98.59</v>
      </c>
      <c r="BG20" s="13">
        <v>97.8</v>
      </c>
      <c r="BH20" s="13">
        <v>98.34</v>
      </c>
      <c r="BI20" s="13">
        <v>98.3</v>
      </c>
      <c r="BJ20" s="13">
        <v>97</v>
      </c>
      <c r="BK20" s="13">
        <v>97.7</v>
      </c>
      <c r="BL20" s="13">
        <v>98</v>
      </c>
      <c r="BM20" s="13">
        <v>97.17</v>
      </c>
      <c r="BN20" s="13">
        <v>98.8</v>
      </c>
      <c r="BO20" s="13">
        <v>98.09</v>
      </c>
      <c r="BP20" s="13">
        <v>96.99</v>
      </c>
      <c r="BQ20" s="13">
        <v>98.4</v>
      </c>
      <c r="BR20" s="13">
        <v>98.5</v>
      </c>
      <c r="BS20" s="13">
        <v>98.3</v>
      </c>
      <c r="BT20" s="13">
        <v>98.5</v>
      </c>
      <c r="BU20" s="13">
        <v>98.5</v>
      </c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</row>
    <row r="21" spans="1:158" ht="11.25">
      <c r="A21" s="8">
        <v>2</v>
      </c>
      <c r="B21" s="28" t="s">
        <v>55</v>
      </c>
      <c r="C21" s="4" t="s">
        <v>53</v>
      </c>
      <c r="D21" s="33">
        <v>39294</v>
      </c>
      <c r="E21" s="34">
        <v>40025</v>
      </c>
      <c r="F21" s="11">
        <v>97</v>
      </c>
      <c r="G21" s="12">
        <v>104.5</v>
      </c>
      <c r="H21" s="17">
        <f>IF(F21="?","",POWER(10,LOG10(G21/F21)/_XLL.FRAZIONE.ANNO(E21,D21,0))-1)</f>
        <v>0.037940069382074615</v>
      </c>
      <c r="I21" s="12">
        <f>IF(F21="?","",F21*(1+H21)^_XLL.FRAZIONE.ANNO($O$3,D21,1))</f>
        <v>104.1313969766953</v>
      </c>
      <c r="J21" s="12">
        <f>IF(F21="?","",(I21-F21)*$M$1)</f>
        <v>0.8914246220869124</v>
      </c>
      <c r="K21" s="13">
        <f>IF(F21="?","",G21-(G21-F21)*$M$1)</f>
        <v>103.5625</v>
      </c>
      <c r="L21" s="14">
        <f>_XLL.REND($O$3,E21,0.00001,O21,G21,1,1)</f>
        <v>0.12830736908227258</v>
      </c>
      <c r="M21" s="14">
        <f>IF(F21="?","",IF((I21-O21)&gt;0,_XLL.REND($O$3,E21,0,O21-J21,K21-(I21-O21)*$M$1,1,1),_XLL.REND($O$3,E21,0,O21-J21,K21,1,1)))</f>
        <v>0.1132393133010252</v>
      </c>
      <c r="N21" s="26">
        <f>(O21-P21)/P21</f>
        <v>-0.0017406440382940975</v>
      </c>
      <c r="O21" s="19">
        <v>103.23</v>
      </c>
      <c r="P21" s="13">
        <v>103.41</v>
      </c>
      <c r="Q21" s="13">
        <v>103.18</v>
      </c>
      <c r="R21" s="13">
        <v>103.31</v>
      </c>
      <c r="S21" s="13">
        <v>103.17</v>
      </c>
      <c r="T21" s="13">
        <v>103.03</v>
      </c>
      <c r="U21" s="13">
        <v>102.61</v>
      </c>
      <c r="V21" s="13">
        <v>102.05</v>
      </c>
      <c r="W21" s="13">
        <v>101.24</v>
      </c>
      <c r="X21" s="13">
        <v>102.41</v>
      </c>
      <c r="Y21" s="13">
        <v>102</v>
      </c>
      <c r="Z21" s="13">
        <v>102.44</v>
      </c>
      <c r="AA21" s="13">
        <v>101.21</v>
      </c>
      <c r="AB21" s="13">
        <v>101</v>
      </c>
      <c r="AC21" s="13">
        <v>99.85</v>
      </c>
      <c r="AD21" s="13">
        <v>98.49</v>
      </c>
      <c r="AE21" s="13">
        <v>97.19</v>
      </c>
      <c r="AF21" s="13">
        <v>99.85</v>
      </c>
      <c r="AG21" s="13">
        <v>98.08</v>
      </c>
      <c r="AH21" s="13">
        <v>99.05</v>
      </c>
      <c r="AI21" s="13">
        <v>98.84</v>
      </c>
      <c r="AJ21" s="13">
        <v>99.06</v>
      </c>
      <c r="AK21" s="13">
        <v>98.1</v>
      </c>
      <c r="AL21" s="13">
        <v>99.68</v>
      </c>
      <c r="AM21" s="13">
        <v>97.2</v>
      </c>
      <c r="AN21" s="13">
        <v>97.4</v>
      </c>
      <c r="AO21" s="13">
        <v>95.92</v>
      </c>
      <c r="AP21" s="13">
        <v>95.5</v>
      </c>
      <c r="AQ21" s="13">
        <v>97.4</v>
      </c>
      <c r="AR21" s="13">
        <v>96.5</v>
      </c>
      <c r="AS21" s="13">
        <v>94.17</v>
      </c>
      <c r="AT21" s="13">
        <v>98</v>
      </c>
      <c r="AU21" s="13">
        <v>96.99</v>
      </c>
      <c r="AV21" s="13">
        <v>96.5</v>
      </c>
      <c r="AW21" s="13">
        <v>95.9</v>
      </c>
      <c r="AX21" s="13">
        <v>94.8</v>
      </c>
      <c r="AY21" s="13">
        <v>92.15</v>
      </c>
      <c r="AZ21" s="13">
        <v>79.17</v>
      </c>
      <c r="BA21" s="13">
        <v>84.27</v>
      </c>
      <c r="BB21" s="13">
        <v>89.95</v>
      </c>
      <c r="BC21" s="13">
        <v>94.15</v>
      </c>
      <c r="BD21" s="13">
        <v>97.2</v>
      </c>
      <c r="BE21" s="13">
        <v>96.01</v>
      </c>
      <c r="BF21" s="13">
        <v>97</v>
      </c>
      <c r="BG21" s="13">
        <v>97.2</v>
      </c>
      <c r="BH21" s="13">
        <v>95.85</v>
      </c>
      <c r="BI21" s="13">
        <v>96.48</v>
      </c>
      <c r="BJ21" s="13">
        <v>96.82</v>
      </c>
      <c r="BK21" s="13">
        <v>97.79</v>
      </c>
      <c r="BL21" s="13">
        <v>97.89</v>
      </c>
      <c r="BM21" s="13">
        <v>98.5</v>
      </c>
      <c r="BN21" s="13">
        <v>98.4</v>
      </c>
      <c r="BO21" s="13">
        <v>97.55</v>
      </c>
      <c r="BP21" s="13">
        <v>96.35</v>
      </c>
      <c r="BQ21" s="13">
        <v>97.31</v>
      </c>
      <c r="BR21" s="13">
        <v>97.31</v>
      </c>
      <c r="BS21" s="13">
        <v>98.29</v>
      </c>
      <c r="BT21" s="13">
        <v>98.28</v>
      </c>
      <c r="BU21" s="13">
        <v>98.28</v>
      </c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</row>
    <row r="22" spans="1:158" ht="11.25">
      <c r="A22" s="8">
        <v>3</v>
      </c>
      <c r="B22" s="28" t="s">
        <v>56</v>
      </c>
      <c r="C22" s="4" t="s">
        <v>54</v>
      </c>
      <c r="D22" s="33">
        <v>39325</v>
      </c>
      <c r="E22" s="34">
        <v>40056</v>
      </c>
      <c r="F22" s="11">
        <v>97</v>
      </c>
      <c r="G22" s="12">
        <v>104.9</v>
      </c>
      <c r="H22" s="17">
        <f>IF(F22="?","",POWER(10,LOG10(G22/F22)/_XLL.FRAZIONE.ANNO(E22,D22,0))-1)</f>
        <v>0.039924660237015575</v>
      </c>
      <c r="I22" s="12">
        <f>IF(F22="?","",F22*(1+H22)^_XLL.FRAZIONE.ANNO($O$3,D22,1))</f>
        <v>104.1644425191053</v>
      </c>
      <c r="J22" s="12">
        <f>IF(F22="?","",(I22-F22)*$M$1)</f>
        <v>0.8955553148881616</v>
      </c>
      <c r="K22" s="13">
        <f>IF(F22="?","",G22-(G22-F22)*$M$1)</f>
        <v>103.91250000000001</v>
      </c>
      <c r="L22" s="14">
        <f>_XLL.REND($O$3,E22,0.00001,O22,G22,1,1)</f>
        <v>0.05323637555564053</v>
      </c>
      <c r="M22" s="14">
        <f>IF(F22="?","",IF((I22-O22)&gt;0,_XLL.REND($O$3,E22,0,O22-J22,K22-(I22-O22)*$M$1,1,1),_XLL.REND($O$3,E22,0,O22-J22,K22,1,1)))</f>
        <v>0.0469787023881174</v>
      </c>
      <c r="N22" s="26">
        <f>(O22-P22)/P22</f>
        <v>0.0070757003004749824</v>
      </c>
      <c r="O22" s="19">
        <v>103.9</v>
      </c>
      <c r="P22" s="13">
        <v>103.17</v>
      </c>
      <c r="Q22" s="13">
        <v>102.92</v>
      </c>
      <c r="R22" s="13">
        <v>103.01</v>
      </c>
      <c r="S22" s="13">
        <v>102.86</v>
      </c>
      <c r="T22" s="13">
        <v>102.9</v>
      </c>
      <c r="U22" s="13">
        <v>102.45</v>
      </c>
      <c r="V22" s="13">
        <v>102.2</v>
      </c>
      <c r="W22" s="13">
        <v>101.71</v>
      </c>
      <c r="X22" s="13">
        <v>101.88</v>
      </c>
      <c r="Y22" s="13">
        <v>101.52</v>
      </c>
      <c r="Z22" s="13">
        <v>102.43</v>
      </c>
      <c r="AA22" s="13">
        <v>100.75</v>
      </c>
      <c r="AB22" s="13">
        <v>99.87</v>
      </c>
      <c r="AC22" s="13">
        <v>100.73</v>
      </c>
      <c r="AD22" s="13">
        <v>97.5</v>
      </c>
      <c r="AE22" s="13">
        <v>96.8</v>
      </c>
      <c r="AF22" s="13">
        <v>98.52</v>
      </c>
      <c r="AG22" s="13">
        <v>99.58</v>
      </c>
      <c r="AH22" s="13">
        <v>99.71</v>
      </c>
      <c r="AI22" s="13">
        <v>99.3</v>
      </c>
      <c r="AJ22" s="13">
        <v>98.91</v>
      </c>
      <c r="AK22" s="13">
        <v>99.2</v>
      </c>
      <c r="AL22" s="13">
        <v>99</v>
      </c>
      <c r="AM22" s="13">
        <v>96.5</v>
      </c>
      <c r="AN22" s="13">
        <v>97.22</v>
      </c>
      <c r="AO22" s="13">
        <v>95.12</v>
      </c>
      <c r="AP22" s="13">
        <v>96.5</v>
      </c>
      <c r="AQ22" s="13">
        <v>97</v>
      </c>
      <c r="AR22" s="13">
        <v>96.8</v>
      </c>
      <c r="AS22" s="13">
        <v>96.5</v>
      </c>
      <c r="AT22" s="13">
        <v>95.03</v>
      </c>
      <c r="AU22" s="13">
        <v>97</v>
      </c>
      <c r="AV22" s="13">
        <v>96.96</v>
      </c>
      <c r="AW22" s="13">
        <v>94.83</v>
      </c>
      <c r="AX22" s="13">
        <v>93.95</v>
      </c>
      <c r="AY22" s="13">
        <v>92.5</v>
      </c>
      <c r="AZ22" s="13">
        <v>77.1</v>
      </c>
      <c r="BA22" s="13">
        <v>88.24</v>
      </c>
      <c r="BB22" s="13">
        <v>88.94</v>
      </c>
      <c r="BC22" s="13">
        <v>92</v>
      </c>
      <c r="BD22" s="13">
        <v>98.5</v>
      </c>
      <c r="BE22" s="13">
        <v>97.81</v>
      </c>
      <c r="BF22" s="13">
        <v>98.48</v>
      </c>
      <c r="BG22" s="13">
        <v>95.6</v>
      </c>
      <c r="BH22" s="13">
        <v>98.2</v>
      </c>
      <c r="BI22" s="13">
        <v>97.2</v>
      </c>
      <c r="BJ22" s="13">
        <v>96.87</v>
      </c>
      <c r="BK22" s="13">
        <v>97.35</v>
      </c>
      <c r="BL22" s="13">
        <v>96.87</v>
      </c>
      <c r="BM22" s="13">
        <v>97.21</v>
      </c>
      <c r="BN22" s="13">
        <v>98.01</v>
      </c>
      <c r="BO22" s="13">
        <v>97.28</v>
      </c>
      <c r="BP22" s="13">
        <v>96.1</v>
      </c>
      <c r="BQ22" s="13">
        <v>97.35</v>
      </c>
      <c r="BR22" s="13">
        <v>97.63</v>
      </c>
      <c r="BS22" s="13">
        <v>98.92</v>
      </c>
      <c r="BT22" s="13">
        <v>98.33</v>
      </c>
      <c r="BU22" s="13">
        <v>98.33</v>
      </c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</row>
    <row r="23" spans="1:158" ht="11.25">
      <c r="A23" s="8">
        <v>4</v>
      </c>
      <c r="B23" s="4" t="s">
        <v>37</v>
      </c>
      <c r="C23" s="4" t="s">
        <v>35</v>
      </c>
      <c r="D23" s="33">
        <v>35363</v>
      </c>
      <c r="E23" s="34">
        <v>40841</v>
      </c>
      <c r="F23" s="11">
        <v>29.184</v>
      </c>
      <c r="G23" s="12">
        <v>100</v>
      </c>
      <c r="H23" s="17">
        <f>IF(F23="?","",POWER(10,LOG10(G23/F23)/_XLL.FRAZIONE.ANNO(E23,D23,0))-1)</f>
        <v>0.08556794842397974</v>
      </c>
      <c r="I23" s="12">
        <f>IF(F23="?","",F23*(1+H23)^_XLL.FRAZIONE.ANNO($O$3,D23,1))</f>
        <v>82.56670492446972</v>
      </c>
      <c r="J23" s="12">
        <f>IF(F23="?","",(I23-F23)*$M$1)</f>
        <v>6.672838115558715</v>
      </c>
      <c r="K23" s="13">
        <f>IF(F23="?","",G23-(G23-F23)*$M$1)</f>
        <v>91.148</v>
      </c>
      <c r="L23" s="14">
        <f>_XLL.REND($O$3,E23,0.00001,O23,G23,1,1)</f>
        <v>0.01949745340688421</v>
      </c>
      <c r="M23" s="14">
        <f>IF(F23="?","",IF((I23-O23)&gt;0,_XLL.REND($O$3,E23,0,O23-J23,K23-(I23-O23)*$M$1,1,1),_XLL.REND($O$3,E23,0,O23-J23,K23,1,1)))</f>
        <v>0.010635987385772058</v>
      </c>
      <c r="N23" s="26">
        <f>(O23-P23)/P23</f>
        <v>0.0049406075896142</v>
      </c>
      <c r="O23" s="19">
        <v>95.6</v>
      </c>
      <c r="P23" s="13">
        <v>95.13</v>
      </c>
      <c r="Q23" s="13">
        <v>94.9</v>
      </c>
      <c r="R23" s="13">
        <v>96</v>
      </c>
      <c r="S23" s="13">
        <v>95.59</v>
      </c>
      <c r="T23" s="13">
        <v>95.55</v>
      </c>
      <c r="U23" s="13">
        <v>95.62</v>
      </c>
      <c r="V23" s="13">
        <v>97.35</v>
      </c>
      <c r="W23" s="13">
        <v>95.8</v>
      </c>
      <c r="X23" s="13">
        <v>95</v>
      </c>
      <c r="Y23" s="13">
        <v>95.82</v>
      </c>
      <c r="Z23" s="13">
        <v>94.97</v>
      </c>
      <c r="AA23" s="13">
        <v>96.14</v>
      </c>
      <c r="AB23" s="13">
        <v>95.87</v>
      </c>
      <c r="AC23" s="13">
        <v>94.43</v>
      </c>
      <c r="AD23" s="13">
        <v>94.67</v>
      </c>
      <c r="AE23" s="13">
        <v>94.28</v>
      </c>
      <c r="AF23" s="13">
        <v>94.6</v>
      </c>
      <c r="AG23" s="13">
        <v>95.87</v>
      </c>
      <c r="AH23" s="13">
        <v>95.12</v>
      </c>
      <c r="AI23" s="13">
        <v>94.39</v>
      </c>
      <c r="AJ23" s="13">
        <v>94.43</v>
      </c>
      <c r="AK23" s="13">
        <v>94.51</v>
      </c>
      <c r="AL23" s="13">
        <v>93.79</v>
      </c>
      <c r="AM23" s="13">
        <v>94</v>
      </c>
      <c r="AN23" s="13">
        <v>94.54</v>
      </c>
      <c r="AO23" s="13">
        <v>92.45</v>
      </c>
      <c r="AP23" s="13">
        <v>92.36</v>
      </c>
      <c r="AQ23" s="13">
        <v>92.2</v>
      </c>
      <c r="AR23" s="13">
        <v>92.82</v>
      </c>
      <c r="AS23" s="13">
        <v>93.52</v>
      </c>
      <c r="AT23" s="13">
        <v>93.38</v>
      </c>
      <c r="AU23" s="13">
        <v>91.55</v>
      </c>
      <c r="AV23" s="13">
        <v>91.27</v>
      </c>
      <c r="AW23" s="13">
        <v>90.98</v>
      </c>
      <c r="AX23" s="13">
        <v>90.04</v>
      </c>
      <c r="AY23" s="13">
        <v>89</v>
      </c>
      <c r="AZ23" s="13">
        <v>88.8</v>
      </c>
      <c r="BA23" s="13">
        <v>88.79</v>
      </c>
      <c r="BB23" s="13">
        <v>87.69</v>
      </c>
      <c r="BC23" s="13">
        <v>87.52</v>
      </c>
      <c r="BD23" s="13">
        <v>87.73</v>
      </c>
      <c r="BE23" s="13">
        <v>87.61</v>
      </c>
      <c r="BF23" s="13">
        <v>87.27</v>
      </c>
      <c r="BG23" s="13">
        <v>87.53</v>
      </c>
      <c r="BH23" s="13">
        <v>87.91</v>
      </c>
      <c r="BI23" s="13">
        <v>87.65</v>
      </c>
      <c r="BJ23" s="13">
        <v>87.02</v>
      </c>
      <c r="BK23" s="13">
        <v>87.77</v>
      </c>
      <c r="BL23" s="13">
        <v>88.04</v>
      </c>
      <c r="BM23" s="13">
        <v>87.37</v>
      </c>
      <c r="BN23" s="13">
        <v>86.34</v>
      </c>
      <c r="BO23" s="13">
        <v>86.31</v>
      </c>
      <c r="BP23" s="13">
        <v>85.57</v>
      </c>
      <c r="BQ23" s="13">
        <v>85.28</v>
      </c>
      <c r="BR23" s="13">
        <v>86.22</v>
      </c>
      <c r="BS23" s="13">
        <v>86.49</v>
      </c>
      <c r="BT23" s="13">
        <v>86.9</v>
      </c>
      <c r="BU23" s="13">
        <v>87.26</v>
      </c>
      <c r="BV23" s="13">
        <v>88.18</v>
      </c>
      <c r="BW23" s="13">
        <v>87.87</v>
      </c>
      <c r="BX23" s="13">
        <v>87.51</v>
      </c>
      <c r="BY23" s="13">
        <v>87.89</v>
      </c>
      <c r="BZ23" s="13">
        <v>88.54</v>
      </c>
      <c r="CA23" s="13">
        <v>88.36</v>
      </c>
      <c r="CB23" s="13">
        <v>88.98</v>
      </c>
      <c r="CC23" s="13">
        <v>89.36</v>
      </c>
      <c r="CD23" s="13">
        <v>89.68</v>
      </c>
      <c r="CE23" s="13">
        <v>89.46</v>
      </c>
      <c r="CF23" s="13">
        <v>87.87</v>
      </c>
      <c r="CG23" s="13">
        <v>87.48</v>
      </c>
      <c r="CH23" s="13">
        <v>88.38</v>
      </c>
      <c r="CI23" s="13">
        <v>87.25</v>
      </c>
      <c r="CJ23" s="13">
        <v>86.93</v>
      </c>
      <c r="CK23" s="13">
        <v>85.94</v>
      </c>
      <c r="CL23" s="13">
        <v>86.29</v>
      </c>
      <c r="CM23" s="13">
        <v>85.83</v>
      </c>
      <c r="CN23" s="13">
        <v>84.68</v>
      </c>
      <c r="CO23" s="13">
        <v>84.33</v>
      </c>
      <c r="CP23" s="13">
        <v>84.59</v>
      </c>
      <c r="CQ23" s="13">
        <v>84.56</v>
      </c>
      <c r="CR23" s="13">
        <v>84.94</v>
      </c>
      <c r="CS23" s="13">
        <v>84.9</v>
      </c>
      <c r="CT23" s="13">
        <v>85.22</v>
      </c>
      <c r="CU23" s="13">
        <v>85.31</v>
      </c>
      <c r="CV23" s="13">
        <v>85.31</v>
      </c>
      <c r="CW23" s="13">
        <v>85.13</v>
      </c>
      <c r="CX23" s="13">
        <v>84.26</v>
      </c>
      <c r="CY23" s="13">
        <v>83.57</v>
      </c>
      <c r="CZ23" s="13">
        <v>84.24</v>
      </c>
      <c r="DA23" s="13">
        <v>84.6</v>
      </c>
      <c r="DB23" s="13">
        <v>84.51</v>
      </c>
      <c r="DC23" s="13">
        <v>83.27</v>
      </c>
      <c r="DD23" s="13">
        <v>84.21</v>
      </c>
      <c r="DE23" s="13">
        <v>83.69</v>
      </c>
      <c r="DF23" s="13">
        <v>83.69</v>
      </c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</row>
    <row r="24" spans="1:158" ht="11.25">
      <c r="A24" s="8">
        <v>5</v>
      </c>
      <c r="B24" s="4" t="s">
        <v>33</v>
      </c>
      <c r="C24" s="4" t="s">
        <v>34</v>
      </c>
      <c r="D24" s="33">
        <v>39021</v>
      </c>
      <c r="E24" s="34">
        <v>41213</v>
      </c>
      <c r="F24" s="11">
        <v>83.3</v>
      </c>
      <c r="G24" s="12">
        <v>100</v>
      </c>
      <c r="H24" s="17">
        <f>IF(F24="?","",POWER(10,LOG10(G24/F24)/_XLL.FRAZIONE.ANNO(E24,D24,0))-1)</f>
        <v>0.030922060481300306</v>
      </c>
      <c r="I24" s="12">
        <f>IF(F24="?","",F24*(1+H24)^_XLL.FRAZIONE.ANNO($O$3,D24,1))</f>
        <v>90.30937524885093</v>
      </c>
      <c r="J24" s="12">
        <f>IF(F24="?","",(I24-F24)*$M$1)</f>
        <v>0.8761719061063662</v>
      </c>
      <c r="K24" s="13">
        <f>IF(F24="?","",G24-(G24-F24)*$M$1)</f>
        <v>97.9125</v>
      </c>
      <c r="L24" s="14">
        <f>_XLL.REND($O$3,E24,0.00001,O24,G24,1,1)</f>
        <v>0.045328765039410274</v>
      </c>
      <c r="M24" s="14">
        <f>IF(F24="?","",IF((I24-O24)&gt;0,_XLL.REND($O$3,E24,0,O24-J24,K24-(I24-O24)*$M$1,1,1),_XLL.REND($O$3,E24,0,O24-J24,K24,1,1)))</f>
        <v>0.04029429689902806</v>
      </c>
      <c r="N24" s="26">
        <f>(O24-P24)/P24</f>
        <v>-0.02311614730878194</v>
      </c>
      <c r="O24" s="19">
        <v>86.21</v>
      </c>
      <c r="P24" s="13">
        <v>88.25</v>
      </c>
      <c r="Q24" s="13">
        <v>86.78</v>
      </c>
      <c r="R24" s="13">
        <v>87.32</v>
      </c>
      <c r="S24" s="13">
        <v>88</v>
      </c>
      <c r="T24" s="13">
        <v>88.49</v>
      </c>
      <c r="U24" s="13">
        <v>88.89</v>
      </c>
      <c r="V24" s="13">
        <v>88.77</v>
      </c>
      <c r="W24" s="13">
        <v>88.16</v>
      </c>
      <c r="X24" s="13">
        <v>88.4</v>
      </c>
      <c r="Y24" s="13">
        <v>86.45</v>
      </c>
      <c r="Z24" s="13">
        <v>84.9</v>
      </c>
      <c r="AA24" s="13">
        <v>85.96</v>
      </c>
      <c r="AB24" s="13">
        <v>85.5</v>
      </c>
      <c r="AC24" s="13">
        <v>81.07</v>
      </c>
      <c r="AD24" s="13">
        <v>82.65</v>
      </c>
      <c r="AE24" s="13">
        <v>84.6</v>
      </c>
      <c r="AF24" s="13">
        <v>85.98</v>
      </c>
      <c r="AG24" s="13">
        <v>85.6</v>
      </c>
      <c r="AH24" s="13">
        <v>84.21</v>
      </c>
      <c r="AI24" s="13">
        <v>83.66</v>
      </c>
      <c r="AJ24" s="13">
        <v>84.5</v>
      </c>
      <c r="AK24" s="13">
        <v>83.35</v>
      </c>
      <c r="AL24" s="13">
        <v>83.65</v>
      </c>
      <c r="AM24" s="13">
        <v>82.1</v>
      </c>
      <c r="AN24" s="13">
        <v>82.5</v>
      </c>
      <c r="AO24" s="13">
        <v>81.9</v>
      </c>
      <c r="AP24" s="13">
        <v>81</v>
      </c>
      <c r="AQ24" s="13">
        <v>79.9</v>
      </c>
      <c r="AR24" s="13">
        <v>77.56</v>
      </c>
      <c r="AS24" s="13">
        <v>77.66</v>
      </c>
      <c r="AT24" s="13">
        <v>76.86</v>
      </c>
      <c r="AU24" s="13">
        <v>76.43</v>
      </c>
      <c r="AV24" s="13">
        <v>75.69</v>
      </c>
      <c r="AW24" s="13">
        <v>74.9</v>
      </c>
      <c r="AX24" s="13">
        <v>75.76</v>
      </c>
      <c r="AY24" s="13">
        <v>73.62</v>
      </c>
      <c r="AZ24" s="13">
        <v>73.57</v>
      </c>
      <c r="BA24" s="13">
        <v>74.46</v>
      </c>
      <c r="BB24" s="13">
        <v>76.03</v>
      </c>
      <c r="BC24" s="13">
        <v>77.73</v>
      </c>
      <c r="BD24" s="13">
        <v>79.66</v>
      </c>
      <c r="BE24" s="13">
        <v>79.69</v>
      </c>
      <c r="BF24" s="13">
        <v>79.17</v>
      </c>
      <c r="BG24" s="13">
        <v>79.23</v>
      </c>
      <c r="BH24" s="13">
        <v>79.5</v>
      </c>
      <c r="BI24" s="13">
        <v>79.07</v>
      </c>
      <c r="BJ24" s="13">
        <v>79.2</v>
      </c>
      <c r="BK24" s="13">
        <v>77.84</v>
      </c>
      <c r="BL24" s="13">
        <v>77.61</v>
      </c>
      <c r="BM24" s="13">
        <v>77.52</v>
      </c>
      <c r="BN24" s="13">
        <v>77.27</v>
      </c>
      <c r="BO24" s="13">
        <v>77.52</v>
      </c>
      <c r="BP24" s="13">
        <v>77.17</v>
      </c>
      <c r="BQ24" s="13">
        <v>80</v>
      </c>
      <c r="BR24" s="13">
        <v>78.3</v>
      </c>
      <c r="BS24" s="13">
        <v>78.32</v>
      </c>
      <c r="BT24" s="13">
        <v>78.5</v>
      </c>
      <c r="BU24" s="13">
        <v>78.88</v>
      </c>
      <c r="BV24" s="13">
        <v>79.28</v>
      </c>
      <c r="BW24" s="13">
        <v>78.76</v>
      </c>
      <c r="BX24" s="13">
        <v>78.19</v>
      </c>
      <c r="BY24" s="13">
        <v>78.21</v>
      </c>
      <c r="BZ24" s="13">
        <v>80.5</v>
      </c>
      <c r="CA24" s="13">
        <v>79.64</v>
      </c>
      <c r="CB24" s="13">
        <v>77.63</v>
      </c>
      <c r="CC24" s="13">
        <v>76.43</v>
      </c>
      <c r="CD24" s="13">
        <v>76.42</v>
      </c>
      <c r="CE24" s="13">
        <v>77.8</v>
      </c>
      <c r="CF24" s="13">
        <v>78.39</v>
      </c>
      <c r="CG24" s="13">
        <v>78.37</v>
      </c>
      <c r="CH24" s="13">
        <v>79.11</v>
      </c>
      <c r="CI24" s="13">
        <v>79.66</v>
      </c>
      <c r="CJ24" s="13">
        <v>79.21</v>
      </c>
      <c r="CK24" s="13">
        <v>78.74</v>
      </c>
      <c r="CL24" s="13">
        <v>79.63</v>
      </c>
      <c r="CM24" s="13">
        <v>78.88</v>
      </c>
      <c r="CN24" s="13">
        <v>78.91</v>
      </c>
      <c r="CO24" s="13">
        <v>78.05</v>
      </c>
      <c r="CP24" s="13">
        <v>78.31</v>
      </c>
      <c r="CQ24" s="13">
        <v>78.18</v>
      </c>
      <c r="CR24" s="13">
        <v>78.49</v>
      </c>
      <c r="CS24" s="13">
        <v>78.32</v>
      </c>
      <c r="CT24" s="13">
        <v>78.34</v>
      </c>
      <c r="CU24" s="13">
        <v>80.6</v>
      </c>
      <c r="CV24" s="13">
        <v>78.45</v>
      </c>
      <c r="CW24" s="13">
        <v>78.46</v>
      </c>
      <c r="CX24" s="13">
        <v>79.05</v>
      </c>
      <c r="CY24" s="13">
        <v>78.58</v>
      </c>
      <c r="CZ24" s="13">
        <v>78.34</v>
      </c>
      <c r="DA24" s="13">
        <v>78.84</v>
      </c>
      <c r="DB24" s="13">
        <v>78.25</v>
      </c>
      <c r="DC24" s="13">
        <v>78.32</v>
      </c>
      <c r="DD24" s="13">
        <v>79.2</v>
      </c>
      <c r="DE24" s="13">
        <v>78.59</v>
      </c>
      <c r="DF24" s="13">
        <v>78.59</v>
      </c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</row>
    <row r="25" spans="1:158" ht="11.25">
      <c r="A25" s="8">
        <v>6</v>
      </c>
      <c r="B25" s="4" t="s">
        <v>38</v>
      </c>
      <c r="C25" s="4" t="s">
        <v>36</v>
      </c>
      <c r="D25" s="33">
        <v>31400</v>
      </c>
      <c r="E25" s="34">
        <v>42358</v>
      </c>
      <c r="F25" s="11">
        <v>13</v>
      </c>
      <c r="G25" s="12">
        <v>100</v>
      </c>
      <c r="H25" s="17">
        <f>IF(F25="?","",POWER(10,LOG10(G25/F25)/_XLL.FRAZIONE.ANNO(E25,D25,0))-1)</f>
        <v>0.07036644794321245</v>
      </c>
      <c r="I25" s="12">
        <f>IF(F25="?","",F25*(1+H25)^_XLL.FRAZIONE.ANNO($O$3,D25,1))</f>
        <v>64.34450783853988</v>
      </c>
      <c r="J25" s="12">
        <f t="shared" si="0"/>
        <v>6.418063479817485</v>
      </c>
      <c r="K25" s="13">
        <f t="shared" si="1"/>
        <v>89.125</v>
      </c>
      <c r="L25" s="14">
        <f>_XLL.REND($O$3,E25,0.00001,O25,G25,1,1)</f>
        <v>0.03406544178237032</v>
      </c>
      <c r="M25" s="14">
        <f>IF(F25="?","",IF((I25-O25)&gt;0,_XLL.REND($O$3,E25,0,O25-J25,K25-(I25-O25)*$M$1,1,1),_XLL.REND($O$3,E25,0,O25-J25,K25,1,1)))</f>
        <v>0.028960404142172397</v>
      </c>
      <c r="N25" s="26">
        <f>(O25-P25)/P25</f>
        <v>0.00024857071836950325</v>
      </c>
      <c r="O25" s="19">
        <v>80.48</v>
      </c>
      <c r="P25" s="13">
        <v>80.46</v>
      </c>
      <c r="Q25" s="13">
        <v>80</v>
      </c>
      <c r="R25" s="13">
        <v>80</v>
      </c>
      <c r="S25" s="13">
        <v>80.56</v>
      </c>
      <c r="T25" s="13">
        <v>80.82</v>
      </c>
      <c r="U25" s="13">
        <v>81.66</v>
      </c>
      <c r="V25" s="13">
        <v>81.39</v>
      </c>
      <c r="W25" s="13">
        <v>82.5</v>
      </c>
      <c r="X25" s="13">
        <v>81.54</v>
      </c>
      <c r="Y25" s="13">
        <v>82</v>
      </c>
      <c r="Z25" s="13">
        <v>81.81</v>
      </c>
      <c r="AA25" s="13">
        <v>82.08</v>
      </c>
      <c r="AB25" s="13">
        <v>82.01</v>
      </c>
      <c r="AC25" s="13">
        <v>83.95</v>
      </c>
      <c r="AD25" s="13">
        <v>81.91</v>
      </c>
      <c r="AE25" s="13">
        <v>82.3</v>
      </c>
      <c r="AF25" s="13">
        <v>82.47</v>
      </c>
      <c r="AG25" s="13">
        <v>82.43</v>
      </c>
      <c r="AH25" s="13">
        <v>82.67</v>
      </c>
      <c r="AI25" s="13">
        <v>82.13</v>
      </c>
      <c r="AJ25" s="13">
        <v>80.93</v>
      </c>
      <c r="AK25" s="13">
        <v>81.23</v>
      </c>
      <c r="AL25" s="13">
        <v>81.5</v>
      </c>
      <c r="AM25" s="13">
        <v>80.35</v>
      </c>
      <c r="AN25" s="13">
        <v>80.14</v>
      </c>
      <c r="AO25" s="13">
        <v>80.27</v>
      </c>
      <c r="AP25" s="13">
        <v>82.11</v>
      </c>
      <c r="AQ25" s="13">
        <v>80.6</v>
      </c>
      <c r="AR25" s="13">
        <v>82.3</v>
      </c>
      <c r="AS25" s="13">
        <v>80.56</v>
      </c>
      <c r="AT25" s="13">
        <v>79.72</v>
      </c>
      <c r="AU25" s="13">
        <v>79</v>
      </c>
      <c r="AV25" s="13">
        <v>78.42</v>
      </c>
      <c r="AW25" s="13">
        <v>78.09</v>
      </c>
      <c r="AX25" s="13">
        <v>78.27</v>
      </c>
      <c r="AY25" s="13">
        <v>77.07</v>
      </c>
      <c r="AZ25" s="13">
        <v>75.5</v>
      </c>
      <c r="BA25" s="13">
        <v>77.12</v>
      </c>
      <c r="BB25" s="13">
        <v>75.14</v>
      </c>
      <c r="BC25" s="13">
        <v>75.78</v>
      </c>
      <c r="BD25" s="13">
        <v>76.16</v>
      </c>
      <c r="BE25" s="13">
        <v>76.54</v>
      </c>
      <c r="BF25" s="13">
        <v>75.91</v>
      </c>
      <c r="BG25" s="13">
        <v>75.99</v>
      </c>
      <c r="BH25" s="13">
        <v>75.92</v>
      </c>
      <c r="BI25" s="13">
        <v>74.25</v>
      </c>
      <c r="BJ25" s="13">
        <v>73.7</v>
      </c>
      <c r="BK25" s="13">
        <v>72.44</v>
      </c>
      <c r="BL25" s="13">
        <v>72.99</v>
      </c>
      <c r="BM25" s="13">
        <v>73.25</v>
      </c>
      <c r="BN25" s="13">
        <v>73.31</v>
      </c>
      <c r="BO25" s="13">
        <v>73.38</v>
      </c>
      <c r="BP25" s="13">
        <v>72.1</v>
      </c>
      <c r="BQ25" s="13">
        <v>73.68</v>
      </c>
      <c r="BR25" s="13">
        <v>74.39</v>
      </c>
      <c r="BS25" s="13">
        <v>74.41</v>
      </c>
      <c r="BT25" s="13">
        <v>75.61</v>
      </c>
      <c r="BU25" s="13">
        <v>75.61</v>
      </c>
      <c r="BV25" s="13">
        <v>74.25</v>
      </c>
      <c r="BW25" s="13">
        <v>75.24</v>
      </c>
      <c r="BX25" s="13">
        <v>75.14</v>
      </c>
      <c r="BY25" s="13">
        <v>75.6</v>
      </c>
      <c r="BZ25" s="13">
        <v>76.44</v>
      </c>
      <c r="CA25" s="13">
        <v>75.19</v>
      </c>
      <c r="CB25" s="13">
        <v>74.76</v>
      </c>
      <c r="CC25" s="13">
        <v>76.26</v>
      </c>
      <c r="CD25" s="13">
        <v>76.55</v>
      </c>
      <c r="CE25" s="13">
        <v>77.37</v>
      </c>
      <c r="CF25" s="13">
        <v>76.14</v>
      </c>
      <c r="CG25" s="13">
        <v>75.88</v>
      </c>
      <c r="CH25" s="13">
        <v>76.13</v>
      </c>
      <c r="CI25" s="13">
        <v>76.92</v>
      </c>
      <c r="CJ25" s="13">
        <v>76.23</v>
      </c>
      <c r="CK25" s="13">
        <v>75.89</v>
      </c>
      <c r="CL25" s="13">
        <v>76.08</v>
      </c>
      <c r="CM25" s="13">
        <v>75.61</v>
      </c>
      <c r="CN25" s="13">
        <v>74.73</v>
      </c>
      <c r="CO25" s="13">
        <v>73.44</v>
      </c>
      <c r="CP25" s="13">
        <v>73.2</v>
      </c>
      <c r="CQ25" s="13">
        <v>72.81</v>
      </c>
      <c r="CR25" s="13">
        <v>73.82</v>
      </c>
      <c r="CS25" s="13">
        <v>73.91</v>
      </c>
      <c r="CT25" s="13">
        <v>74.31</v>
      </c>
      <c r="CU25" s="13">
        <v>73.49</v>
      </c>
      <c r="CV25" s="13">
        <v>73.72</v>
      </c>
      <c r="CW25" s="13">
        <v>73.24</v>
      </c>
      <c r="CX25" s="13">
        <v>73.54</v>
      </c>
      <c r="CY25" s="13">
        <v>74.09</v>
      </c>
      <c r="CZ25" s="13">
        <v>73.49</v>
      </c>
      <c r="DA25" s="13">
        <v>73.84</v>
      </c>
      <c r="DB25" s="13">
        <v>73.09</v>
      </c>
      <c r="DC25" s="13">
        <v>73.19</v>
      </c>
      <c r="DD25" s="13">
        <v>73.57</v>
      </c>
      <c r="DE25" s="13">
        <v>73.63</v>
      </c>
      <c r="DF25" s="13">
        <v>73.63</v>
      </c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</row>
    <row r="26" spans="1:158" ht="11.25">
      <c r="A26" s="8">
        <v>7</v>
      </c>
      <c r="B26" s="4" t="s">
        <v>57</v>
      </c>
      <c r="C26" s="4" t="s">
        <v>58</v>
      </c>
      <c r="D26" s="33">
        <v>35880</v>
      </c>
      <c r="E26" s="34">
        <v>43185</v>
      </c>
      <c r="F26" s="11">
        <v>35.9675</v>
      </c>
      <c r="G26" s="12">
        <v>100</v>
      </c>
      <c r="H26" s="17">
        <f>IF(F26="?","",POWER(10,LOG10(G26/F26)/_XLL.FRAZIONE.ANNO(E26,D26,0))-1)</f>
        <v>0.052457306286116</v>
      </c>
      <c r="I26" s="12">
        <f>IF(F26="?","",F26*(1+H26)^_XLL.FRAZIONE.ANNO($O$3,D26,1))</f>
        <v>63.9392780710574</v>
      </c>
      <c r="J26" s="12">
        <f>IF(F26="?","",(I26-F26)*$M$1)</f>
        <v>3.496472258882175</v>
      </c>
      <c r="K26" s="13">
        <f>IF(F26="?","",G26-(G26-F26)*$M$1)</f>
        <v>91.9959375</v>
      </c>
      <c r="L26" s="14">
        <f>_XLL.REND($O$3,E26,0.00001,O26,G26,1,1)</f>
        <v>0.04405314455783352</v>
      </c>
      <c r="M26" s="14">
        <f>IF(F26="?","",IF((I26-O26)&gt;0,_XLL.REND($O$3,E26,0,O26-J26,K26-(I26-O26)*$M$1,1,1),_XLL.REND($O$3,E26,0,O26-J26,K26,1,1)))</f>
        <v>0.04033514875631603</v>
      </c>
      <c r="N26" s="26">
        <f>(O26-P26)/P26</f>
        <v>0</v>
      </c>
      <c r="O26" s="19">
        <v>68.59</v>
      </c>
      <c r="P26" s="13">
        <v>68.59</v>
      </c>
      <c r="Q26" s="13">
        <v>68.07</v>
      </c>
      <c r="R26" s="13">
        <v>68.15</v>
      </c>
      <c r="S26" s="13">
        <v>69.28</v>
      </c>
      <c r="T26" s="13">
        <v>68.7</v>
      </c>
      <c r="U26" s="13">
        <v>69.81</v>
      </c>
      <c r="V26" s="13">
        <v>69</v>
      </c>
      <c r="W26" s="13">
        <v>69.4</v>
      </c>
      <c r="X26" s="13">
        <v>69.1</v>
      </c>
      <c r="Y26" s="13">
        <v>70.4</v>
      </c>
      <c r="Z26" s="13">
        <v>70.07</v>
      </c>
      <c r="AA26" s="13">
        <v>71</v>
      </c>
      <c r="AB26" s="13">
        <v>71</v>
      </c>
      <c r="AC26" s="13">
        <v>70.59</v>
      </c>
      <c r="AD26" s="13">
        <v>70.5</v>
      </c>
      <c r="AE26" s="13">
        <v>70.5</v>
      </c>
      <c r="AF26" s="13">
        <v>70.5</v>
      </c>
      <c r="AG26" s="13">
        <v>68</v>
      </c>
      <c r="AH26" s="13">
        <v>70.46</v>
      </c>
      <c r="AI26" s="13">
        <v>69.58</v>
      </c>
      <c r="AJ26" s="13">
        <v>69.27</v>
      </c>
      <c r="AK26" s="13">
        <v>70</v>
      </c>
      <c r="AL26" s="13">
        <v>68.93</v>
      </c>
      <c r="AM26" s="13">
        <v>68.39</v>
      </c>
      <c r="AN26" s="13">
        <v>69.39</v>
      </c>
      <c r="AO26" s="13">
        <v>69</v>
      </c>
      <c r="AP26" s="13">
        <v>69</v>
      </c>
      <c r="AQ26" s="13">
        <v>68</v>
      </c>
      <c r="AR26" s="13">
        <v>70.1</v>
      </c>
      <c r="AS26" s="13">
        <v>69</v>
      </c>
      <c r="AT26" s="13">
        <v>67.5</v>
      </c>
      <c r="AU26" s="13">
        <v>66</v>
      </c>
      <c r="AV26" s="13">
        <v>66.31</v>
      </c>
      <c r="AW26" s="13">
        <v>66.21</v>
      </c>
      <c r="AX26" s="13">
        <v>67.11</v>
      </c>
      <c r="AY26" s="13">
        <v>64.6</v>
      </c>
      <c r="AZ26" s="13">
        <v>66.03</v>
      </c>
      <c r="BA26" s="13">
        <v>65.18</v>
      </c>
      <c r="BB26" s="13">
        <v>63.63</v>
      </c>
      <c r="BC26" s="13">
        <v>63.74</v>
      </c>
      <c r="BD26" s="13">
        <v>64.77</v>
      </c>
      <c r="BE26" s="13">
        <v>65.03</v>
      </c>
      <c r="BF26" s="13">
        <v>64.44</v>
      </c>
      <c r="BG26" s="13">
        <v>64.4</v>
      </c>
      <c r="BH26" s="13">
        <v>64.27</v>
      </c>
      <c r="BI26" s="13">
        <v>63.8</v>
      </c>
      <c r="BJ26" s="13">
        <v>63.3</v>
      </c>
      <c r="BK26" s="13">
        <v>62.26</v>
      </c>
      <c r="BL26" s="13">
        <v>62.56</v>
      </c>
      <c r="BM26" s="13">
        <v>62.76</v>
      </c>
      <c r="BN26" s="13">
        <v>61.3</v>
      </c>
      <c r="BO26" s="13">
        <v>62.41</v>
      </c>
      <c r="BP26" s="13">
        <v>61.94</v>
      </c>
      <c r="BQ26" s="13">
        <v>62.07</v>
      </c>
      <c r="BR26" s="13">
        <v>62.35</v>
      </c>
      <c r="BS26" s="13">
        <v>62.35</v>
      </c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</row>
    <row r="27" spans="1:158" ht="11.25">
      <c r="A27" s="8">
        <v>8</v>
      </c>
      <c r="B27" s="4" t="s">
        <v>67</v>
      </c>
      <c r="C27" s="4" t="s">
        <v>68</v>
      </c>
      <c r="D27" s="33">
        <v>35353</v>
      </c>
      <c r="E27" s="34">
        <v>44484</v>
      </c>
      <c r="F27" s="11">
        <v>11.7409</v>
      </c>
      <c r="G27" s="12">
        <v>100</v>
      </c>
      <c r="H27" s="17">
        <f>IF(F27="?","",POWER(10,LOG10(G27/F27)/_XLL.FRAZIONE.ANNO(E27,D27,0))-1)</f>
        <v>0.08946164280015978</v>
      </c>
      <c r="I27" s="12">
        <f>IF(F27="?","",F27*(1+H27)^_XLL.FRAZIONE.ANNO($O$3,D27,1))</f>
        <v>34.83984740494594</v>
      </c>
      <c r="J27" s="12">
        <f>IF(F27="?","",(I27-F27)*$M$1)</f>
        <v>2.887368425618243</v>
      </c>
      <c r="K27" s="13">
        <f>IF(F27="?","",G27-(G27-F27)*$M$1)</f>
        <v>88.9676125</v>
      </c>
      <c r="L27" s="14">
        <f>_XLL.REND($O$3,E27,0.00001,O27,G27,1,1)</f>
        <v>0.06981033250192988</v>
      </c>
      <c r="M27" s="14">
        <f>IF(F27="?","",IF((I27-O27)&gt;0,_XLL.REND($O$3,E27,0,O27-J27,K27-(I27-O27)*$M$1,1,1),_XLL.REND($O$3,E27,0,O27-J27,K27,1,1)))</f>
        <v>0.06559612230853143</v>
      </c>
      <c r="N27" s="26">
        <f>(O27-P27)/P27</f>
        <v>-0.00909090909090906</v>
      </c>
      <c r="O27" s="19">
        <v>43.6</v>
      </c>
      <c r="P27" s="13">
        <v>44</v>
      </c>
      <c r="Q27" s="13">
        <v>43</v>
      </c>
      <c r="R27" s="13">
        <v>43.55</v>
      </c>
      <c r="S27" s="13">
        <v>43.55</v>
      </c>
      <c r="T27" s="13">
        <v>42.68</v>
      </c>
      <c r="U27" s="13">
        <v>42.68</v>
      </c>
      <c r="V27" s="13">
        <v>42.68</v>
      </c>
      <c r="W27" s="13">
        <v>42.68</v>
      </c>
      <c r="X27" s="13">
        <v>38.17</v>
      </c>
      <c r="Y27" s="13">
        <v>38.17</v>
      </c>
      <c r="Z27" s="13">
        <v>38.17</v>
      </c>
      <c r="AA27" s="13">
        <v>37.8</v>
      </c>
      <c r="AB27" s="13">
        <v>37.8</v>
      </c>
      <c r="AC27" s="13">
        <v>38.28</v>
      </c>
      <c r="AD27" s="13">
        <v>38.28</v>
      </c>
      <c r="AE27" s="13">
        <v>39.05</v>
      </c>
      <c r="AF27" s="13">
        <v>41</v>
      </c>
      <c r="AG27" s="13">
        <v>42.01</v>
      </c>
      <c r="AH27" s="13">
        <v>42.19</v>
      </c>
      <c r="AI27" s="13">
        <v>45.11</v>
      </c>
      <c r="AJ27" s="13">
        <v>45.11</v>
      </c>
      <c r="AK27" s="13">
        <v>45.11</v>
      </c>
      <c r="AL27" s="13">
        <v>45.11</v>
      </c>
      <c r="AM27" s="13">
        <v>44.43</v>
      </c>
      <c r="AN27" s="13">
        <v>44.43</v>
      </c>
      <c r="AO27" s="13">
        <v>41</v>
      </c>
      <c r="AP27" s="13">
        <v>42.3</v>
      </c>
      <c r="AQ27" s="13">
        <v>42.3</v>
      </c>
      <c r="AR27" s="13">
        <v>42.3</v>
      </c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</row>
    <row r="28" spans="1:158" ht="11.25">
      <c r="A28" s="8">
        <v>9</v>
      </c>
      <c r="B28" s="4" t="s">
        <v>47</v>
      </c>
      <c r="C28" s="4" t="s">
        <v>48</v>
      </c>
      <c r="D28" s="33">
        <v>35449</v>
      </c>
      <c r="E28" s="34">
        <v>46406</v>
      </c>
      <c r="F28" s="11">
        <v>12.55</v>
      </c>
      <c r="G28" s="12">
        <v>100</v>
      </c>
      <c r="H28" s="17">
        <f>IF(F28="?","",POWER(10,LOG10(G28/F28)/_XLL.FRAZIONE.ANNO(E28,D28,0))-1)</f>
        <v>0.07163085394282698</v>
      </c>
      <c r="I28" s="12">
        <f>IF(F28="?","",F28*(1+H28)^_XLL.FRAZIONE.ANNO($O$3,D28,1))</f>
        <v>29.662166821342574</v>
      </c>
      <c r="J28" s="12">
        <f t="shared" si="0"/>
        <v>2.1390208526678216</v>
      </c>
      <c r="K28" s="13">
        <f t="shared" si="1"/>
        <v>89.06875</v>
      </c>
      <c r="L28" s="14">
        <f>_XLL.REND($O$3,E28,0.00001,O28,G28,1,1)</f>
        <v>0.09140888553351718</v>
      </c>
      <c r="M28" s="14">
        <f>IF(F28="?","",IF((I28-O28)&gt;0,_XLL.REND($O$3,E28,0,O28-J28,K28-(I28-O28)*$M$1,1,1),_XLL.REND($O$3,E28,0,O28-J28,K28,1,1)))</f>
        <v>0.08998322316551399</v>
      </c>
      <c r="N28" s="26">
        <f>(O28-P28)/P28</f>
        <v>-0.19851024208566115</v>
      </c>
      <c r="O28" s="19">
        <v>21.52</v>
      </c>
      <c r="P28" s="13">
        <v>26.85</v>
      </c>
      <c r="Q28" s="13">
        <v>25.37</v>
      </c>
      <c r="R28" s="13">
        <v>25.37</v>
      </c>
      <c r="S28" s="13">
        <v>26.93</v>
      </c>
      <c r="T28" s="13">
        <v>28.16</v>
      </c>
      <c r="U28" s="13">
        <v>27.03</v>
      </c>
      <c r="V28" s="13">
        <v>27.03</v>
      </c>
      <c r="W28" s="13">
        <v>26.25</v>
      </c>
      <c r="X28" s="13">
        <v>28.5</v>
      </c>
      <c r="Y28" s="13">
        <v>28.5</v>
      </c>
      <c r="Z28" s="13">
        <v>25.2</v>
      </c>
      <c r="AA28" s="13">
        <v>28</v>
      </c>
      <c r="AB28" s="13">
        <v>26.35</v>
      </c>
      <c r="AC28" s="13">
        <v>26.85</v>
      </c>
      <c r="AD28" s="13">
        <v>25</v>
      </c>
      <c r="AE28" s="13">
        <v>25</v>
      </c>
      <c r="AF28" s="13">
        <v>24.4</v>
      </c>
      <c r="AG28" s="13">
        <v>24.18</v>
      </c>
      <c r="AH28" s="13">
        <v>28</v>
      </c>
      <c r="AI28" s="13">
        <v>27.69</v>
      </c>
      <c r="AJ28" s="13">
        <v>27.32</v>
      </c>
      <c r="AK28" s="13">
        <v>27.7</v>
      </c>
      <c r="AL28" s="13">
        <v>28</v>
      </c>
      <c r="AM28" s="13">
        <v>25.02</v>
      </c>
      <c r="AN28" s="13">
        <v>27.47</v>
      </c>
      <c r="AO28" s="13">
        <v>25.6</v>
      </c>
      <c r="AP28" s="13">
        <v>25.47</v>
      </c>
      <c r="AQ28" s="13">
        <v>28.98</v>
      </c>
      <c r="AR28" s="13">
        <v>29.7</v>
      </c>
      <c r="AS28" s="13">
        <v>28.45</v>
      </c>
      <c r="AT28" s="13">
        <v>27.25</v>
      </c>
      <c r="AU28" s="13">
        <v>30.62</v>
      </c>
      <c r="AV28" s="13">
        <v>29.72</v>
      </c>
      <c r="AW28" s="13">
        <v>28.3</v>
      </c>
      <c r="AX28" s="13">
        <v>30</v>
      </c>
      <c r="AY28" s="13">
        <v>26.52</v>
      </c>
      <c r="AZ28" s="13">
        <v>26.15</v>
      </c>
      <c r="BA28" s="13">
        <v>26.52</v>
      </c>
      <c r="BB28" s="13">
        <v>26.5</v>
      </c>
      <c r="BC28" s="13">
        <v>30</v>
      </c>
      <c r="BD28" s="13">
        <v>33</v>
      </c>
      <c r="BE28" s="13">
        <v>33</v>
      </c>
      <c r="BF28" s="13">
        <v>31.92</v>
      </c>
      <c r="BG28" s="13">
        <v>31.47</v>
      </c>
      <c r="BH28" s="13">
        <v>32.15</v>
      </c>
      <c r="BI28" s="13">
        <v>32</v>
      </c>
      <c r="BJ28" s="13">
        <v>31.52</v>
      </c>
      <c r="BK28" s="13">
        <v>32.02</v>
      </c>
      <c r="BL28" s="13">
        <v>31.84</v>
      </c>
      <c r="BM28" s="13">
        <v>32.9</v>
      </c>
      <c r="BN28" s="13">
        <v>33.5</v>
      </c>
      <c r="BO28" s="13">
        <v>34.1</v>
      </c>
      <c r="BP28" s="13">
        <v>32.41</v>
      </c>
      <c r="BQ28" s="13">
        <v>31.88</v>
      </c>
      <c r="BR28" s="13">
        <v>32.77</v>
      </c>
      <c r="BS28" s="13">
        <v>32.61</v>
      </c>
      <c r="BT28" s="13">
        <v>33.35</v>
      </c>
      <c r="BU28" s="13">
        <v>34.23</v>
      </c>
      <c r="BV28" s="13">
        <v>33.97</v>
      </c>
      <c r="BW28" s="13">
        <v>35.4</v>
      </c>
      <c r="BX28" s="13">
        <v>34.16</v>
      </c>
      <c r="BY28" s="13">
        <v>32.9</v>
      </c>
      <c r="BZ28" s="13">
        <v>32.02</v>
      </c>
      <c r="CA28" s="13">
        <v>32.28</v>
      </c>
      <c r="CB28" s="13">
        <v>32.54</v>
      </c>
      <c r="CC28" s="13">
        <v>31.02</v>
      </c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</row>
    <row r="29" spans="1:158" ht="11.25">
      <c r="A29" s="8">
        <v>10</v>
      </c>
      <c r="B29" s="4" t="s">
        <v>83</v>
      </c>
      <c r="C29" s="4" t="s">
        <v>82</v>
      </c>
      <c r="D29" s="33">
        <v>35451</v>
      </c>
      <c r="E29" s="34">
        <v>46408</v>
      </c>
      <c r="F29" s="11">
        <v>13</v>
      </c>
      <c r="G29" s="12">
        <v>100</v>
      </c>
      <c r="H29" s="17">
        <f>IF(F29="?","",POWER(10,LOG10(G29/F29)/_XLL.FRAZIONE.ANNO(E29,D29,0))-1)</f>
        <v>0.07037318741423748</v>
      </c>
      <c r="I29" s="12">
        <f>IF(F29="?","",F29*(1+H29)^_XLL.FRAZIONE.ANNO($O$3,D29,1))</f>
        <v>30.269132183350926</v>
      </c>
      <c r="J29" s="12">
        <f t="shared" si="0"/>
        <v>2.158641522918866</v>
      </c>
      <c r="K29" s="13">
        <f t="shared" si="1"/>
        <v>89.125</v>
      </c>
      <c r="L29" s="14">
        <f>_XLL.REND($O$3,E29,0.00001,O29,G29,1,1)</f>
        <v>0.09000960524528313</v>
      </c>
      <c r="M29" s="14">
        <f>IF(F29="?","",IF((I29-O29)&gt;0,_XLL.REND($O$3,E29,0,O29-J29,K29-(I29-O29)*$M$1,1,1),_XLL.REND($O$3,E29,0,O29-J29,K29,1,1)))</f>
        <v>0.088527167535811</v>
      </c>
      <c r="N29" s="26">
        <f>(O29-P29)/P29</f>
        <v>0</v>
      </c>
      <c r="O29" s="19">
        <v>22</v>
      </c>
      <c r="P29" s="13">
        <v>22</v>
      </c>
      <c r="Q29" s="13">
        <v>20.01</v>
      </c>
      <c r="R29" s="13">
        <v>19.81</v>
      </c>
      <c r="S29" s="13">
        <v>19.81</v>
      </c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</row>
    <row r="30" spans="1:158" ht="11.25">
      <c r="A30" s="8"/>
      <c r="B30" s="4"/>
      <c r="C30" s="4"/>
      <c r="D30" s="33"/>
      <c r="E30" s="34"/>
      <c r="F30" s="11"/>
      <c r="G30" s="12"/>
      <c r="H30" s="17"/>
      <c r="I30" s="12"/>
      <c r="J30" s="12"/>
      <c r="K30" s="13"/>
      <c r="L30" s="14"/>
      <c r="M30" s="14"/>
      <c r="N30" s="26"/>
      <c r="O30" s="19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</row>
    <row r="31" spans="1:158" ht="11.25">
      <c r="A31" s="8">
        <v>1</v>
      </c>
      <c r="B31" s="28" t="s">
        <v>62</v>
      </c>
      <c r="C31" s="4" t="s">
        <v>61</v>
      </c>
      <c r="D31" s="33">
        <v>37592</v>
      </c>
      <c r="E31" s="34">
        <v>41610</v>
      </c>
      <c r="F31" s="11">
        <v>100</v>
      </c>
      <c r="G31" s="12">
        <v>150</v>
      </c>
      <c r="H31" s="17">
        <f>IF(F31="?","",POWER(10,LOG10(G31/F31)/_XLL.FRAZIONE.ANNO(E31,D31,0))-1)</f>
        <v>0.03754823579391897</v>
      </c>
      <c r="I31" s="12">
        <f>IF(F31="?","",F31*(1+H31)^_XLL.FRAZIONE.ANNO($O$3,D31,1))</f>
        <v>127.37973090997991</v>
      </c>
      <c r="J31" s="12">
        <f aca="true" t="shared" si="2" ref="J31:J39">IF(F31="?","",(I31-F31)*$M$1)</f>
        <v>3.422466363747489</v>
      </c>
      <c r="K31" s="13">
        <f aca="true" t="shared" si="3" ref="K31:K39">IF(F31="?","",G31-(G31-F31)*$M$1)</f>
        <v>143.75</v>
      </c>
      <c r="L31" s="14">
        <f>_XLL.REND($O$3,E31,0.00001,O31,G31,1,1)</f>
        <v>0.0419679136936863</v>
      </c>
      <c r="M31" s="14">
        <f>IF(F31="?","",IF((I31-O31)&gt;0,_XLL.REND($O$3,E31,0,O31-J31,K31-(I31-O31)*$M$1,1,1),_XLL.REND($O$3,E31,0,O31-J31,K31,1,1)))</f>
        <v>0.03800519803018408</v>
      </c>
      <c r="N31" s="26">
        <f>(O31-P31)/P31</f>
        <v>0.005631536604987955</v>
      </c>
      <c r="O31" s="19">
        <v>125</v>
      </c>
      <c r="P31" s="13">
        <v>124.3</v>
      </c>
      <c r="Q31" s="13">
        <v>124.21</v>
      </c>
      <c r="R31" s="13">
        <v>126</v>
      </c>
      <c r="S31" s="13">
        <v>127</v>
      </c>
      <c r="T31" s="13">
        <v>126</v>
      </c>
      <c r="U31" s="13">
        <v>125</v>
      </c>
      <c r="V31" s="13">
        <v>127</v>
      </c>
      <c r="W31" s="13">
        <v>123.2</v>
      </c>
      <c r="X31" s="13">
        <v>122.86</v>
      </c>
      <c r="Y31" s="13">
        <v>123.55</v>
      </c>
      <c r="Z31" s="13">
        <v>122.39</v>
      </c>
      <c r="AA31" s="13">
        <v>122</v>
      </c>
      <c r="AB31" s="13">
        <v>122.2</v>
      </c>
      <c r="AC31" s="13">
        <v>120.5</v>
      </c>
      <c r="AD31" s="13">
        <v>119.03</v>
      </c>
      <c r="AE31" s="13">
        <v>119.7</v>
      </c>
      <c r="AF31" s="13">
        <v>121.04</v>
      </c>
      <c r="AG31" s="13">
        <v>120.5</v>
      </c>
      <c r="AH31" s="13">
        <v>120.35</v>
      </c>
      <c r="AI31" s="13">
        <v>120.75</v>
      </c>
      <c r="AJ31" s="13">
        <v>119.86</v>
      </c>
      <c r="AK31" s="13">
        <v>120.4</v>
      </c>
      <c r="AL31" s="13">
        <v>119.8</v>
      </c>
      <c r="AM31" s="13">
        <v>120</v>
      </c>
      <c r="AN31" s="13">
        <v>118.28</v>
      </c>
      <c r="AO31" s="13">
        <v>118</v>
      </c>
      <c r="AP31" s="13">
        <v>117</v>
      </c>
      <c r="AQ31" s="13">
        <v>116</v>
      </c>
      <c r="AR31" s="13">
        <v>115.55</v>
      </c>
      <c r="AS31" s="13">
        <v>115.3</v>
      </c>
      <c r="AT31" s="13">
        <v>115.44</v>
      </c>
      <c r="AU31" s="13">
        <v>113.19</v>
      </c>
      <c r="AV31" s="13">
        <v>113.19</v>
      </c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</row>
    <row r="32" spans="1:158" s="45" customFormat="1" ht="11.25">
      <c r="A32" s="8">
        <v>2</v>
      </c>
      <c r="B32" s="28" t="s">
        <v>73</v>
      </c>
      <c r="C32" s="4" t="s">
        <v>74</v>
      </c>
      <c r="D32" s="33">
        <v>36280</v>
      </c>
      <c r="E32" s="34">
        <v>41759</v>
      </c>
      <c r="F32" s="11">
        <v>100</v>
      </c>
      <c r="G32" s="12">
        <v>140</v>
      </c>
      <c r="H32" s="17">
        <f>IF(F32="?","",POWER(10,LOG10(G32/F32)/_XLL.FRAZIONE.ANNO(E32,D32,0))-1)</f>
        <v>0.02268495988716035</v>
      </c>
      <c r="I32" s="12">
        <f>IF(F32="?","",F32*(1+H32)^_XLL.FRAZIONE.ANNO($O$3,D32,1))</f>
        <v>125.58742653222</v>
      </c>
      <c r="J32" s="12">
        <f t="shared" si="2"/>
        <v>3.198428316527499</v>
      </c>
      <c r="K32" s="13">
        <f t="shared" si="3"/>
        <v>135</v>
      </c>
      <c r="L32" s="14">
        <f>_XLL.REND($O$3,E32,0.00001,O32,G32,1,1)</f>
        <v>0.04676767544342045</v>
      </c>
      <c r="M32" s="14">
        <f>IF(F32="?","",IF((I32-O32)&gt;0,_XLL.REND($O$3,E32,0,O32-J32,K32-(I32-O32)*$M$1,1,1),_XLL.REND($O$3,E32,0,O32-J32,K32,1,1)))</f>
        <v>0.04246356210054447</v>
      </c>
      <c r="N32" s="26">
        <f>(O32-P32)/P32</f>
        <v>0.02935779816513764</v>
      </c>
      <c r="O32" s="19">
        <v>112.2</v>
      </c>
      <c r="P32" s="13">
        <v>109</v>
      </c>
      <c r="Q32" s="13">
        <v>111.11</v>
      </c>
      <c r="R32" s="13">
        <v>112.85</v>
      </c>
      <c r="S32" s="13">
        <v>112.37</v>
      </c>
      <c r="T32" s="13">
        <v>115.5</v>
      </c>
      <c r="U32" s="13">
        <v>112.81</v>
      </c>
      <c r="V32" s="13">
        <v>111</v>
      </c>
      <c r="W32" s="13">
        <v>109.5</v>
      </c>
      <c r="X32" s="13">
        <v>111.35</v>
      </c>
      <c r="Y32" s="13">
        <v>109.5</v>
      </c>
      <c r="Z32" s="13">
        <v>108</v>
      </c>
      <c r="AA32" s="13">
        <v>108.5</v>
      </c>
      <c r="AB32" s="13">
        <v>107.9</v>
      </c>
      <c r="AC32" s="13">
        <v>103</v>
      </c>
      <c r="AD32" s="13">
        <v>111.11</v>
      </c>
      <c r="AE32" s="13">
        <v>110</v>
      </c>
      <c r="AF32" s="13">
        <v>110</v>
      </c>
      <c r="AG32" s="13">
        <v>110</v>
      </c>
      <c r="AH32" s="13">
        <v>108.96</v>
      </c>
      <c r="AI32" s="13">
        <v>106.95</v>
      </c>
      <c r="AJ32" s="13">
        <v>101</v>
      </c>
      <c r="AK32" s="13">
        <v>101</v>
      </c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</row>
    <row r="33" spans="1:158" ht="11.25">
      <c r="A33" s="8">
        <v>3</v>
      </c>
      <c r="B33" s="28" t="s">
        <v>85</v>
      </c>
      <c r="C33" s="35" t="s">
        <v>84</v>
      </c>
      <c r="D33" s="10">
        <v>36153</v>
      </c>
      <c r="E33" s="9">
        <v>43458</v>
      </c>
      <c r="F33" s="11">
        <v>100</v>
      </c>
      <c r="G33" s="12">
        <v>150</v>
      </c>
      <c r="H33" s="17">
        <f>IF(F33="?","",POWER(10,LOG10(G33/F33)/_XLL.FRAZIONE.ANNO(E33,D33,0))-1)</f>
        <v>0.02048015364945277</v>
      </c>
      <c r="I33" s="12">
        <f>IF(F33="?","",F33*(1+H33)^_XLL.FRAZIONE.ANNO($O$3,D33,1))</f>
        <v>123.73515564846764</v>
      </c>
      <c r="J33" s="12">
        <f>IF(F33="?","",(I33-F33)*$M$1)</f>
        <v>2.966894456058455</v>
      </c>
      <c r="K33" s="13">
        <f>IF(F33="?","",G33-(G33-F33)*$M$1)</f>
        <v>143.75</v>
      </c>
      <c r="L33" s="14">
        <f>_XLL.REND($O$3,E33,0.00001,O33,G33,1,1)</f>
        <v>0.054661010018288644</v>
      </c>
      <c r="M33" s="14">
        <f>IF(F33="?","",IF((I33-O33)&gt;0,_XLL.REND($O$3,E33,0,O33-J33,K33-(I33-O33)*$M$1,1,1),_XLL.REND($O$3,E33,0,O33-J33,K33,1,1)))</f>
        <v>0.050378960416217256</v>
      </c>
      <c r="N33" s="26">
        <f>(O33-P33)/P33</f>
        <v>0.017997750281214784</v>
      </c>
      <c r="O33" s="19">
        <v>90.5</v>
      </c>
      <c r="P33" s="13">
        <v>88.9</v>
      </c>
      <c r="Q33" s="13">
        <v>90.7</v>
      </c>
      <c r="R33" s="13">
        <v>92</v>
      </c>
      <c r="S33" s="13">
        <v>92</v>
      </c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</row>
    <row r="34" spans="1:158" ht="11.25">
      <c r="A34" s="8">
        <v>4</v>
      </c>
      <c r="B34" s="28" t="s">
        <v>42</v>
      </c>
      <c r="C34" s="4" t="s">
        <v>41</v>
      </c>
      <c r="D34" s="33">
        <v>36220</v>
      </c>
      <c r="E34" s="34">
        <v>43525</v>
      </c>
      <c r="F34" s="11">
        <v>100</v>
      </c>
      <c r="G34" s="12">
        <v>175</v>
      </c>
      <c r="H34" s="17">
        <f>IF(F34="?","",POWER(10,LOG10(G34/F34)/_XLL.FRAZIONE.ANNO(E34,D34,0))-1)</f>
        <v>0.028375928509731363</v>
      </c>
      <c r="I34" s="12">
        <f>IF(F34="?","",F34*(1+H34)^_XLL.FRAZIONE.ANNO($O$3,D34,1))</f>
        <v>133.4813088373366</v>
      </c>
      <c r="J34" s="12">
        <f t="shared" si="2"/>
        <v>4.185163604667075</v>
      </c>
      <c r="K34" s="13">
        <f t="shared" si="3"/>
        <v>165.625</v>
      </c>
      <c r="L34" s="14">
        <f>_XLL.REND($O$3,E34,0.00001,O34,G34,1,1)</f>
        <v>0.06343377973658083</v>
      </c>
      <c r="M34" s="14">
        <f>IF(F34="?","",IF((I34-O34)&gt;0,_XLL.REND($O$3,E34,0,O34-J34,K34-(I34-O34)*$M$1,1,1),_XLL.REND($O$3,E34,0,O34-J34,K34,1,1)))</f>
        <v>0.05914648129140723</v>
      </c>
      <c r="N34" s="26">
        <f>(O34-P34)/P34</f>
        <v>0</v>
      </c>
      <c r="O34" s="19">
        <v>96.5</v>
      </c>
      <c r="P34" s="13">
        <v>96.5</v>
      </c>
      <c r="Q34" s="13">
        <v>96.5</v>
      </c>
      <c r="R34" s="13">
        <v>96.5</v>
      </c>
      <c r="S34" s="13">
        <v>95.2</v>
      </c>
      <c r="T34" s="13">
        <v>95.2</v>
      </c>
      <c r="U34" s="13">
        <v>95.2</v>
      </c>
      <c r="V34" s="13">
        <v>94</v>
      </c>
      <c r="W34" s="13">
        <v>95</v>
      </c>
      <c r="X34" s="13">
        <v>95</v>
      </c>
      <c r="Y34" s="13">
        <v>91.2</v>
      </c>
      <c r="Z34" s="13">
        <v>91.94</v>
      </c>
      <c r="AA34" s="13">
        <v>92</v>
      </c>
      <c r="AB34" s="13">
        <v>93.1</v>
      </c>
      <c r="AC34" s="13">
        <v>95</v>
      </c>
      <c r="AD34" s="13">
        <v>95</v>
      </c>
      <c r="AE34" s="13">
        <v>94.99</v>
      </c>
      <c r="AF34" s="13">
        <v>94.99</v>
      </c>
      <c r="AG34" s="13">
        <v>94.99</v>
      </c>
      <c r="AH34" s="13">
        <v>94.99</v>
      </c>
      <c r="AI34" s="13">
        <v>91.78</v>
      </c>
      <c r="AJ34" s="13">
        <v>94.99</v>
      </c>
      <c r="AK34" s="13">
        <v>94</v>
      </c>
      <c r="AL34" s="13">
        <v>96.41</v>
      </c>
      <c r="AM34" s="13">
        <v>95</v>
      </c>
      <c r="AN34" s="13">
        <v>88.59</v>
      </c>
      <c r="AO34" s="13">
        <v>86.55</v>
      </c>
      <c r="AP34" s="13">
        <v>85.49</v>
      </c>
      <c r="AQ34" s="13">
        <v>85.49</v>
      </c>
      <c r="AR34" s="13">
        <v>85.49</v>
      </c>
      <c r="AS34" s="13">
        <v>85</v>
      </c>
      <c r="AT34" s="13">
        <v>85</v>
      </c>
      <c r="AU34" s="13">
        <v>85</v>
      </c>
      <c r="AV34" s="13">
        <v>85</v>
      </c>
      <c r="AW34" s="13">
        <v>85.01</v>
      </c>
      <c r="AX34" s="13">
        <v>85.01</v>
      </c>
      <c r="AY34" s="13">
        <v>88</v>
      </c>
      <c r="AZ34" s="13">
        <v>89.68</v>
      </c>
      <c r="BA34" s="13">
        <v>91.5</v>
      </c>
      <c r="BB34" s="13">
        <v>91.5</v>
      </c>
      <c r="BC34" s="13">
        <v>99</v>
      </c>
      <c r="BD34" s="13">
        <v>99</v>
      </c>
      <c r="BE34" s="13">
        <v>97.5</v>
      </c>
      <c r="BF34" s="13">
        <v>97.5</v>
      </c>
      <c r="BG34" s="13">
        <v>97.5</v>
      </c>
      <c r="BH34" s="13">
        <v>97.5</v>
      </c>
      <c r="BI34" s="13">
        <v>97.5</v>
      </c>
      <c r="BJ34" s="13">
        <v>97.5</v>
      </c>
      <c r="BK34" s="13">
        <v>97.5</v>
      </c>
      <c r="BL34" s="13">
        <v>94.2</v>
      </c>
      <c r="BM34" s="13">
        <v>95</v>
      </c>
      <c r="BN34" s="13">
        <v>95</v>
      </c>
      <c r="BO34" s="13">
        <v>95</v>
      </c>
      <c r="BP34" s="13">
        <v>95</v>
      </c>
      <c r="BQ34" s="13">
        <v>95.07</v>
      </c>
      <c r="BR34" s="13">
        <v>95.07</v>
      </c>
      <c r="BS34" s="13">
        <v>96.9</v>
      </c>
      <c r="BT34" s="13">
        <v>97.02</v>
      </c>
      <c r="BU34" s="13">
        <v>97.02</v>
      </c>
      <c r="BV34" s="13">
        <v>97.02</v>
      </c>
      <c r="BW34" s="13">
        <v>97.02</v>
      </c>
      <c r="BX34" s="13">
        <v>97.02</v>
      </c>
      <c r="BY34" s="13">
        <v>99</v>
      </c>
      <c r="BZ34" s="13">
        <v>99</v>
      </c>
      <c r="CA34" s="13">
        <v>99.99</v>
      </c>
      <c r="CB34" s="13">
        <v>99.05</v>
      </c>
      <c r="CC34" s="13">
        <v>99.05</v>
      </c>
      <c r="CD34" s="13">
        <v>100.29</v>
      </c>
      <c r="CE34" s="13">
        <v>100.49</v>
      </c>
      <c r="CF34" s="13">
        <v>100</v>
      </c>
      <c r="CG34" s="13">
        <v>96.75</v>
      </c>
      <c r="CH34" s="13">
        <v>96.75</v>
      </c>
      <c r="CI34" s="13">
        <v>97.73</v>
      </c>
      <c r="CJ34" s="13">
        <v>99.13</v>
      </c>
      <c r="CK34" s="13">
        <v>96.71</v>
      </c>
      <c r="CL34" s="13">
        <v>96.86</v>
      </c>
      <c r="CM34" s="13">
        <v>96.07</v>
      </c>
      <c r="CN34" s="13">
        <v>96.89</v>
      </c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</row>
    <row r="35" spans="1:158" ht="11.25">
      <c r="A35" s="8">
        <v>5</v>
      </c>
      <c r="B35" s="28" t="s">
        <v>80</v>
      </c>
      <c r="C35" s="4" t="s">
        <v>81</v>
      </c>
      <c r="D35" s="64">
        <v>36234</v>
      </c>
      <c r="E35" s="65">
        <v>43539</v>
      </c>
      <c r="F35" s="66">
        <v>100</v>
      </c>
      <c r="G35" s="67">
        <v>160</v>
      </c>
      <c r="H35" s="68">
        <f>IF(F35="?","",POWER(10,LOG10(G35/F35)/_XLL.FRAZIONE.ANNO(E35,D35,0))-1)</f>
        <v>0.02377848652379777</v>
      </c>
      <c r="I35" s="67">
        <f>IF(F35="?","",F35*(1+H35)^_XLL.FRAZIONE.ANNO($O$3,D35,1))</f>
        <v>127.33433080544971</v>
      </c>
      <c r="J35" s="67">
        <f>IF(F35="?","",(I35-F35)*$M$1)</f>
        <v>3.4167913506812138</v>
      </c>
      <c r="K35" s="69">
        <f>IF(F35="?","",G35-(G35-F35)*$M$1)</f>
        <v>152.5</v>
      </c>
      <c r="L35" s="70">
        <f>_XLL.REND($O$3,E35,0.00001,O35,G35,1,1)</f>
        <v>0.048061488170637184</v>
      </c>
      <c r="M35" s="70">
        <f>IF(F35="?","",IF((I35-O35)&gt;0,_XLL.REND($O$3,E35,0,O35-J35,K35-(I35-O35)*$M$1,1,1),_XLL.REND($O$3,E35,0,O35-J35,K35,1,1)))</f>
        <v>0.04426192601075499</v>
      </c>
      <c r="N35" s="71">
        <f>(O35-P35)/P35</f>
        <v>-0.010731707317073116</v>
      </c>
      <c r="O35" s="72">
        <v>101.4</v>
      </c>
      <c r="P35" s="69">
        <v>102.5</v>
      </c>
      <c r="Q35" s="69">
        <v>101.9</v>
      </c>
      <c r="R35" s="69">
        <v>102.45</v>
      </c>
      <c r="S35" s="13">
        <v>102.45</v>
      </c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</row>
    <row r="36" spans="1:158" ht="11.25">
      <c r="A36" s="8">
        <v>6</v>
      </c>
      <c r="B36" s="28" t="s">
        <v>71</v>
      </c>
      <c r="C36" s="4" t="s">
        <v>72</v>
      </c>
      <c r="D36" s="33">
        <v>36182</v>
      </c>
      <c r="E36" s="34">
        <v>47140</v>
      </c>
      <c r="F36" s="11">
        <v>100</v>
      </c>
      <c r="G36" s="12">
        <v>220</v>
      </c>
      <c r="H36" s="17">
        <f>IF(F36="?","",POWER(10,LOG10(G36/F36)/_XLL.FRAZIONE.ANNO(E36,D36,0))-1)</f>
        <v>0.02663032710310964</v>
      </c>
      <c r="I36" s="12">
        <f>IF(F36="?","",F36*(1+H36)^_XLL.FRAZIONE.ANNO($O$3,D36,1))</f>
        <v>131.52032574545194</v>
      </c>
      <c r="J36" s="12">
        <f t="shared" si="2"/>
        <v>3.9400407181814927</v>
      </c>
      <c r="K36" s="13">
        <f t="shared" si="3"/>
        <v>205</v>
      </c>
      <c r="L36" s="14">
        <f>_XLL.REND($O$3,E36,0.00001,O36,G36,1,1)</f>
        <v>0.05361400899352223</v>
      </c>
      <c r="M36" s="14">
        <f>IF(F36="?","",IF((I36-O36)&gt;0,_XLL.REND($O$3,E36,0,O36-J36,K36-(I36-O36)*$M$1,1,1),_XLL.REND($O$3,E36,0,O36-J36,K36,1,1)))</f>
        <v>0.05081022664487687</v>
      </c>
      <c r="N36" s="26">
        <f>(O36-P36)/P36</f>
        <v>-0.013004987531172149</v>
      </c>
      <c r="O36" s="19">
        <v>79.157</v>
      </c>
      <c r="P36" s="13">
        <v>80.2</v>
      </c>
      <c r="Q36" s="13">
        <v>80.15</v>
      </c>
      <c r="R36" s="13">
        <v>81.2</v>
      </c>
      <c r="S36" s="13">
        <v>82</v>
      </c>
      <c r="T36" s="13">
        <v>83.99</v>
      </c>
      <c r="U36" s="13">
        <v>83.3</v>
      </c>
      <c r="V36" s="13">
        <v>82.03</v>
      </c>
      <c r="W36" s="13">
        <v>81.85</v>
      </c>
      <c r="X36" s="13">
        <v>81.4</v>
      </c>
      <c r="Y36" s="13">
        <v>81.3</v>
      </c>
      <c r="Z36" s="13">
        <v>81.5</v>
      </c>
      <c r="AA36" s="13">
        <v>81.51</v>
      </c>
      <c r="AB36" s="13">
        <v>81.5</v>
      </c>
      <c r="AC36" s="13">
        <v>81.8</v>
      </c>
      <c r="AD36" s="13">
        <v>82.1</v>
      </c>
      <c r="AE36" s="13">
        <v>82</v>
      </c>
      <c r="AF36" s="13">
        <v>82.01</v>
      </c>
      <c r="AG36" s="13">
        <v>83</v>
      </c>
      <c r="AH36" s="13">
        <v>82.5</v>
      </c>
      <c r="AI36" s="13">
        <v>82.5</v>
      </c>
      <c r="AJ36" s="13">
        <v>83.95</v>
      </c>
      <c r="AK36" s="13">
        <v>83.95</v>
      </c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</row>
    <row r="37" spans="1:158" s="4" customFormat="1" ht="11.25">
      <c r="A37" s="8">
        <v>7</v>
      </c>
      <c r="B37" s="28" t="s">
        <v>76</v>
      </c>
      <c r="C37" s="4" t="s">
        <v>75</v>
      </c>
      <c r="D37" s="33">
        <v>36192</v>
      </c>
      <c r="E37" s="34">
        <v>47150</v>
      </c>
      <c r="F37" s="13">
        <v>100</v>
      </c>
      <c r="G37" s="12">
        <v>220</v>
      </c>
      <c r="H37" s="68">
        <f>IF(F37="?","",POWER(10,LOG10(G37/F37)/_XLL.FRAZIONE.ANNO(E37,D37,0))-1)</f>
        <v>0.02663032710310964</v>
      </c>
      <c r="I37" s="67">
        <f>IF(F37="?","",F37*(1+H37)^_XLL.FRAZIONE.ANNO($O$3,D37,1))</f>
        <v>131.42572896529666</v>
      </c>
      <c r="J37" s="67">
        <f t="shared" si="2"/>
        <v>3.928216120662082</v>
      </c>
      <c r="K37" s="69">
        <f t="shared" si="3"/>
        <v>205</v>
      </c>
      <c r="L37" s="70">
        <f>_XLL.REND($O$3,E37,0.00001,O37,G37,1,1)</f>
        <v>0.05360982399185477</v>
      </c>
      <c r="M37" s="70">
        <f>IF(F37="?","",IF((I37-O37)&gt;0,_XLL.REND($O$3,E37,0,O37-J37,K37-(I37-O37)*$M$1,1,1),_XLL.REND($O$3,E37,0,O37-J37,K37,1,1)))</f>
        <v>0.05080489208600358</v>
      </c>
      <c r="N37" s="71">
        <f>(O37-P37)/P37</f>
        <v>0.0006329113924050273</v>
      </c>
      <c r="O37" s="19">
        <v>79.05</v>
      </c>
      <c r="P37" s="13">
        <v>79</v>
      </c>
      <c r="Q37" s="13">
        <v>80</v>
      </c>
      <c r="R37" s="13">
        <v>80.05</v>
      </c>
      <c r="S37" s="13">
        <v>80</v>
      </c>
      <c r="T37" s="13">
        <v>80.08</v>
      </c>
      <c r="U37" s="13">
        <v>81</v>
      </c>
      <c r="V37" s="13">
        <v>80.8</v>
      </c>
      <c r="W37" s="13">
        <v>79.74</v>
      </c>
      <c r="X37" s="13">
        <v>77.5</v>
      </c>
      <c r="Y37" s="13">
        <v>75.99</v>
      </c>
      <c r="Z37" s="13">
        <v>76</v>
      </c>
      <c r="AA37" s="13">
        <v>74</v>
      </c>
      <c r="AB37" s="13">
        <v>71.7</v>
      </c>
      <c r="AC37" s="13">
        <v>70</v>
      </c>
      <c r="AD37" s="13">
        <v>70</v>
      </c>
      <c r="AE37" s="13">
        <v>70.89</v>
      </c>
      <c r="AF37" s="13">
        <v>67.5</v>
      </c>
      <c r="AG37" s="13">
        <v>69.37</v>
      </c>
      <c r="AH37" s="13">
        <v>69.56</v>
      </c>
      <c r="AI37" s="13">
        <v>69.56</v>
      </c>
      <c r="AJ37" s="13">
        <v>69.56</v>
      </c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</row>
    <row r="38" spans="1:158" ht="11.25">
      <c r="A38" s="8">
        <v>8</v>
      </c>
      <c r="B38" s="28" t="s">
        <v>77</v>
      </c>
      <c r="C38" s="4" t="s">
        <v>78</v>
      </c>
      <c r="D38" s="73">
        <v>36206</v>
      </c>
      <c r="E38" s="74">
        <v>47164</v>
      </c>
      <c r="F38" s="75">
        <v>100</v>
      </c>
      <c r="G38" s="76">
        <v>215</v>
      </c>
      <c r="H38" s="17">
        <f>IF(F38="?","",POWER(10,LOG10(G38/F38)/_XLL.FRAZIONE.ANNO(E38,D38,0))-1)</f>
        <v>0.025843903912600386</v>
      </c>
      <c r="I38" s="12">
        <f>IF(F38="?","",F38*(1+H38)^_XLL.FRAZIONE.ANNO($O$3,D38,1))</f>
        <v>130.25525153070592</v>
      </c>
      <c r="J38" s="12">
        <f t="shared" si="2"/>
        <v>3.78190644133824</v>
      </c>
      <c r="K38" s="13">
        <f t="shared" si="3"/>
        <v>200.625</v>
      </c>
      <c r="L38" s="14">
        <f>_XLL.REND($O$3,E38,0.00001,O38,G38,1,1)</f>
        <v>0.05230399789362849</v>
      </c>
      <c r="M38" s="14">
        <f>IF(F38="?","",IF((I38-O38)&gt;0,_XLL.REND($O$3,E38,0,O38-J38,K38-(I38-O38)*$M$1,1,1),_XLL.REND($O$3,E38,0,O38-J38,K38,1,1)))</f>
        <v>0.04948144529216546</v>
      </c>
      <c r="N38" s="26">
        <f>(O38-P38)/P38</f>
        <v>0</v>
      </c>
      <c r="O38" s="78">
        <v>79</v>
      </c>
      <c r="P38" s="77">
        <v>79</v>
      </c>
      <c r="Q38" s="77">
        <v>80.9</v>
      </c>
      <c r="R38" s="77">
        <v>80</v>
      </c>
      <c r="S38" s="77">
        <v>80.2</v>
      </c>
      <c r="T38" s="77">
        <v>80.5</v>
      </c>
      <c r="U38" s="77">
        <v>80.2</v>
      </c>
      <c r="V38" s="77">
        <v>79.5</v>
      </c>
      <c r="W38" s="77">
        <v>79</v>
      </c>
      <c r="X38" s="77">
        <v>75.15</v>
      </c>
      <c r="Y38" s="77">
        <v>70</v>
      </c>
      <c r="Z38" s="77">
        <v>70</v>
      </c>
      <c r="AA38" s="77">
        <v>67.3</v>
      </c>
      <c r="AB38" s="77">
        <v>66.63</v>
      </c>
      <c r="AC38" s="77">
        <v>66.5</v>
      </c>
      <c r="AD38" s="77">
        <v>67.38</v>
      </c>
      <c r="AE38" s="77">
        <v>67.99</v>
      </c>
      <c r="AF38" s="77">
        <v>66</v>
      </c>
      <c r="AG38" s="77">
        <v>68.5</v>
      </c>
      <c r="AH38" s="77">
        <v>69</v>
      </c>
      <c r="AI38" s="77">
        <v>69</v>
      </c>
      <c r="AJ38" s="77">
        <v>69</v>
      </c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</row>
    <row r="39" spans="1:158" ht="11.25">
      <c r="A39" s="8">
        <v>9</v>
      </c>
      <c r="B39" s="28" t="s">
        <v>44</v>
      </c>
      <c r="C39" s="35" t="s">
        <v>43</v>
      </c>
      <c r="D39" s="64">
        <v>36217</v>
      </c>
      <c r="E39" s="65">
        <v>47175</v>
      </c>
      <c r="F39" s="66">
        <v>100</v>
      </c>
      <c r="G39" s="67">
        <v>200</v>
      </c>
      <c r="H39" s="68">
        <f>IF(F39="?","",POWER(10,LOG10(G39/F39)/_XLL.FRAZIONE.ANNO(E39,D39,0))-1)</f>
        <v>0.023373891996774976</v>
      </c>
      <c r="I39" s="67">
        <f>IF(F39="?","",F39*(1+H39)^_XLL.FRAZIONE.ANNO($O$3,D39,1))</f>
        <v>126.95427206397024</v>
      </c>
      <c r="J39" s="67">
        <f t="shared" si="2"/>
        <v>3.3692840079962796</v>
      </c>
      <c r="K39" s="69">
        <f t="shared" si="3"/>
        <v>187.5</v>
      </c>
      <c r="L39" s="70">
        <f>_XLL.REND($O$3,E39,0.00001,O39,G39,1,1)</f>
        <v>0.05172144608934267</v>
      </c>
      <c r="M39" s="70">
        <f>IF(F39="?","",IF((I39-O39)&gt;0,_XLL.REND($O$3,E39,0,O39-J39,K39-(I39-O39)*$M$1,1,1),_XLL.REND($O$3,E39,0,O39-J39,K39,1,1)))</f>
        <v>0.048836437551291446</v>
      </c>
      <c r="N39" s="71">
        <f>(O39-P39)/P39</f>
        <v>0.0018908698001080572</v>
      </c>
      <c r="O39" s="72">
        <v>74.18</v>
      </c>
      <c r="P39" s="69">
        <v>74.04</v>
      </c>
      <c r="Q39" s="69">
        <v>75.59</v>
      </c>
      <c r="R39" s="69">
        <v>75.89</v>
      </c>
      <c r="S39" s="69">
        <v>75.95</v>
      </c>
      <c r="T39" s="69">
        <v>75.87</v>
      </c>
      <c r="U39" s="69">
        <v>74.84</v>
      </c>
      <c r="V39" s="69">
        <v>74.99</v>
      </c>
      <c r="W39" s="69">
        <v>74.1</v>
      </c>
      <c r="X39" s="69">
        <v>74.21</v>
      </c>
      <c r="Y39" s="69">
        <v>74.89</v>
      </c>
      <c r="Z39" s="69">
        <v>74.54</v>
      </c>
      <c r="AA39" s="69">
        <v>74.53</v>
      </c>
      <c r="AB39" s="69">
        <v>74.11</v>
      </c>
      <c r="AC39" s="69">
        <v>74.98</v>
      </c>
      <c r="AD39" s="69">
        <v>75</v>
      </c>
      <c r="AE39" s="69">
        <v>75.5</v>
      </c>
      <c r="AF39" s="69">
        <v>75</v>
      </c>
      <c r="AG39" s="69">
        <v>75</v>
      </c>
      <c r="AH39" s="69">
        <v>75.46</v>
      </c>
      <c r="AI39" s="69">
        <v>75.39</v>
      </c>
      <c r="AJ39" s="69">
        <v>74.92</v>
      </c>
      <c r="AK39" s="69">
        <v>76.2</v>
      </c>
      <c r="AL39" s="69">
        <v>76</v>
      </c>
      <c r="AM39" s="69">
        <v>75.01</v>
      </c>
      <c r="AN39" s="69">
        <v>75.64</v>
      </c>
      <c r="AO39" s="69">
        <v>76</v>
      </c>
      <c r="AP39" s="69">
        <v>75</v>
      </c>
      <c r="AQ39" s="69">
        <v>76</v>
      </c>
      <c r="AR39" s="69">
        <v>76.49</v>
      </c>
      <c r="AS39" s="69">
        <v>73.82</v>
      </c>
      <c r="AT39" s="69">
        <v>72.34</v>
      </c>
      <c r="AU39" s="69">
        <v>72.73</v>
      </c>
      <c r="AV39" s="69">
        <v>72.72</v>
      </c>
      <c r="AW39" s="69">
        <v>77.65</v>
      </c>
      <c r="AX39" s="69">
        <v>72.16</v>
      </c>
      <c r="AY39" s="69">
        <v>74</v>
      </c>
      <c r="AZ39" s="69">
        <v>73.42</v>
      </c>
      <c r="BA39" s="69">
        <v>72.01</v>
      </c>
      <c r="BB39" s="69">
        <v>71.12</v>
      </c>
      <c r="BC39" s="69">
        <v>70</v>
      </c>
      <c r="BD39" s="69">
        <v>74.89</v>
      </c>
      <c r="BE39" s="69">
        <v>72.51</v>
      </c>
      <c r="BF39" s="69">
        <v>72.25</v>
      </c>
      <c r="BG39" s="69">
        <v>71.26</v>
      </c>
      <c r="BH39" s="69">
        <v>71.26</v>
      </c>
      <c r="BI39" s="69">
        <v>71.35</v>
      </c>
      <c r="BJ39" s="69">
        <v>70.39</v>
      </c>
      <c r="BK39" s="69">
        <v>70</v>
      </c>
      <c r="BL39" s="69">
        <v>70</v>
      </c>
      <c r="BM39" s="69">
        <v>70.25</v>
      </c>
      <c r="BN39" s="69">
        <v>69.52</v>
      </c>
      <c r="BO39" s="69">
        <v>70.26</v>
      </c>
      <c r="BP39" s="69">
        <v>71.5</v>
      </c>
      <c r="BQ39" s="69">
        <v>70.1</v>
      </c>
      <c r="BR39" s="69">
        <v>70.7</v>
      </c>
      <c r="BS39" s="69">
        <v>69.18</v>
      </c>
      <c r="BT39" s="69">
        <v>71.01</v>
      </c>
      <c r="BU39" s="69">
        <v>72.29</v>
      </c>
      <c r="BV39" s="69">
        <v>72.05</v>
      </c>
      <c r="BW39" s="69">
        <v>73.3</v>
      </c>
      <c r="BX39" s="69">
        <v>71.07</v>
      </c>
      <c r="BY39" s="69">
        <v>72.74</v>
      </c>
      <c r="BZ39" s="69">
        <v>73.11</v>
      </c>
      <c r="CA39" s="69">
        <v>73.76</v>
      </c>
      <c r="CB39" s="69">
        <v>73.5</v>
      </c>
      <c r="CC39" s="69">
        <v>74.9</v>
      </c>
      <c r="CD39" s="69">
        <v>73.06</v>
      </c>
      <c r="CE39" s="69">
        <v>73.2</v>
      </c>
      <c r="CF39" s="69">
        <v>72.45</v>
      </c>
      <c r="CG39" s="69">
        <v>72.62</v>
      </c>
      <c r="CH39" s="69">
        <v>72.62</v>
      </c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</row>
    <row r="40" spans="1:158" ht="11.25">
      <c r="A40" s="8"/>
      <c r="B40" s="4"/>
      <c r="C40" s="4"/>
      <c r="D40" s="64"/>
      <c r="E40" s="65"/>
      <c r="F40" s="66"/>
      <c r="G40" s="67"/>
      <c r="H40" s="68"/>
      <c r="I40" s="67"/>
      <c r="J40" s="67"/>
      <c r="K40" s="69"/>
      <c r="L40" s="70"/>
      <c r="M40" s="70"/>
      <c r="N40" s="71"/>
      <c r="O40" s="72"/>
      <c r="P40" s="69"/>
      <c r="Q40" s="69"/>
      <c r="R40" s="69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</row>
    <row r="41" spans="1:158" ht="12.75">
      <c r="A41" s="4"/>
      <c r="B41" s="51" t="s">
        <v>45</v>
      </c>
      <c r="C41" s="54" t="s">
        <v>46</v>
      </c>
      <c r="D41" s="52"/>
      <c r="E41" s="53"/>
      <c r="F41" s="38"/>
      <c r="G41" s="39"/>
      <c r="H41" s="40"/>
      <c r="I41" s="39"/>
      <c r="J41" s="39"/>
      <c r="K41" s="41"/>
      <c r="L41" s="14"/>
      <c r="M41" s="14"/>
      <c r="N41" s="26"/>
      <c r="O41" s="19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</row>
    <row r="42" spans="1:158" ht="11.25">
      <c r="A42" s="4"/>
      <c r="B42" s="4"/>
      <c r="C42" s="4"/>
      <c r="D42" s="33"/>
      <c r="E42" s="4"/>
      <c r="F42" s="4"/>
      <c r="G42" s="4"/>
      <c r="H42" s="4"/>
      <c r="I42" s="4"/>
      <c r="J42" s="4"/>
      <c r="K42" s="4"/>
      <c r="L42" s="4"/>
      <c r="M42" s="4"/>
      <c r="N42" s="26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</row>
    <row r="43" spans="1:158" ht="11.25">
      <c r="A43" s="4"/>
      <c r="B43" s="4"/>
      <c r="C43" s="4"/>
      <c r="D43" s="33"/>
      <c r="E43" s="4"/>
      <c r="F43" s="4"/>
      <c r="G43" s="4"/>
      <c r="H43" s="4"/>
      <c r="I43" s="4"/>
      <c r="J43" s="4"/>
      <c r="K43" s="4"/>
      <c r="L43" s="4"/>
      <c r="M43" s="4"/>
      <c r="N43" s="26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</row>
    <row r="44" spans="1:158" ht="11.25">
      <c r="A44" s="4"/>
      <c r="B44" s="4"/>
      <c r="C44" s="4"/>
      <c r="D44" s="33"/>
      <c r="E44" s="4"/>
      <c r="F44" s="4"/>
      <c r="G44" s="4"/>
      <c r="H44" s="4"/>
      <c r="I44" s="4"/>
      <c r="J44" s="4"/>
      <c r="K44" s="4"/>
      <c r="L44" s="4"/>
      <c r="M44" s="4"/>
      <c r="N44" s="26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</row>
    <row r="45" spans="1:158" ht="11.25">
      <c r="A45" s="4"/>
      <c r="B45" s="4"/>
      <c r="C45" s="4"/>
      <c r="D45" s="33"/>
      <c r="E45" s="4"/>
      <c r="F45" s="4"/>
      <c r="G45" s="4"/>
      <c r="H45" s="4"/>
      <c r="I45" s="4"/>
      <c r="J45" s="4"/>
      <c r="K45" s="4"/>
      <c r="L45" s="4"/>
      <c r="M45" s="4"/>
      <c r="N45" s="26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</row>
    <row r="46" spans="1:158" ht="11.25">
      <c r="A46" s="4"/>
      <c r="B46" s="4"/>
      <c r="C46" s="4"/>
      <c r="D46" s="33"/>
      <c r="E46" s="4"/>
      <c r="F46" s="4"/>
      <c r="G46" s="4"/>
      <c r="H46" s="4"/>
      <c r="I46" s="4"/>
      <c r="J46" s="4"/>
      <c r="K46" s="4"/>
      <c r="L46" s="4"/>
      <c r="M46" s="4"/>
      <c r="N46" s="26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</row>
    <row r="47" spans="1:158" ht="11.25">
      <c r="A47" s="4"/>
      <c r="B47" s="4"/>
      <c r="C47" s="4"/>
      <c r="D47" s="33"/>
      <c r="E47" s="4"/>
      <c r="F47" s="4"/>
      <c r="G47" s="4"/>
      <c r="H47" s="4"/>
      <c r="I47" s="4"/>
      <c r="J47" s="4"/>
      <c r="K47" s="4"/>
      <c r="L47" s="4"/>
      <c r="M47" s="4"/>
      <c r="N47" s="26"/>
      <c r="O47" s="19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</row>
    <row r="48" spans="1:158" ht="11.25">
      <c r="A48" s="4"/>
      <c r="B48" s="4"/>
      <c r="C48" s="4"/>
      <c r="D48" s="33"/>
      <c r="E48" s="4"/>
      <c r="F48" s="4"/>
      <c r="G48" s="4"/>
      <c r="H48" s="4"/>
      <c r="I48" s="4"/>
      <c r="J48" s="4"/>
      <c r="K48" s="4"/>
      <c r="L48" s="4"/>
      <c r="M48" s="4"/>
      <c r="N48" s="26"/>
      <c r="O48" s="19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</row>
  </sheetData>
  <sheetProtection/>
  <hyperlinks>
    <hyperlink ref="B18" r:id="rId1" display="Mediolomb-98/28 25Zc"/>
    <hyperlink ref="B16" r:id="rId2" display="Medio Cen-98/28 Zc"/>
    <hyperlink ref="B17" r:id="rId3" display="Comit-98/28 Zc"/>
    <hyperlink ref="B15" r:id="rId4" display="Comit-97/27 Zc"/>
    <hyperlink ref="B14" r:id="rId5" display="Spaolo-97/22 115 Zc"/>
    <hyperlink ref="B13" r:id="rId6" display="Centrob-98/18 Zc"/>
    <hyperlink ref="B11" r:id="rId7" display="Bei-96/16 Zc"/>
    <hyperlink ref="B9" r:id="rId8" display="Mediobanca-96/11 Zc"/>
    <hyperlink ref="B6" r:id="rId9" display="Ctz-30Gn09"/>
    <hyperlink ref="B5" r:id="rId10" display="CTZ ZC 31.12.2009"/>
    <hyperlink ref="B39" r:id="rId11" display="Bei 99/29 Eu Sd"/>
    <hyperlink ref="B28" r:id="rId12" display="Ubs Zc 29.01.2027"/>
    <hyperlink ref="B7" r:id="rId13" display="Ctz-30Ap10"/>
    <hyperlink ref="B21" r:id="rId14" display="Merrill Lynch zc 31/07/09"/>
    <hyperlink ref="B22" r:id="rId15" display="Merrill Lynch zc 31/08/09"/>
    <hyperlink ref="B20" r:id="rId16" display="Merrill Lynch zc 29/06/09"/>
    <hyperlink ref="B8" r:id="rId17" display="Ctz-30St10"/>
    <hyperlink ref="B31" r:id="rId18" display="Sp Imi-98/13 Sd"/>
    <hyperlink ref="B10" r:id="rId19" display="BTPs ZC 01.02.2012"/>
    <hyperlink ref="B12" r:id="rId20" display="BTPs ZC 01.08.2017"/>
    <hyperlink ref="B36" r:id="rId21" display="Bei 99/29 F&amp;Zero"/>
    <hyperlink ref="B32" r:id="rId22" display="Medio Cen 14/eu sd ZC"/>
    <hyperlink ref="B37" r:id="rId23" display="Mpaschi-99/29 4 m"/>
    <hyperlink ref="B38" r:id="rId24" display="Mpasci-15Fb2029 8 Tm"/>
    <hyperlink ref="B4" r:id="rId25" display="Credem-04/09 ZC"/>
    <hyperlink ref="B34" r:id="rId26" display="Interb-19 362 upside"/>
    <hyperlink ref="B35" r:id="rId27" display="C. of Europ-19"/>
    <hyperlink ref="B33" r:id="rId28" display="Medio Cen-98/18 S-D"/>
  </hyperlinks>
  <printOptions/>
  <pageMargins left="0.75" right="0.75" top="1" bottom="1" header="0.5" footer="0.5"/>
  <pageSetup orientation="portrait" paperSize="9" r:id="rId30"/>
  <legacyDrawing r:id="rId2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EG46"/>
  <sheetViews>
    <sheetView zoomScalePageLayoutView="0" workbookViewId="0" topLeftCell="A1">
      <selection activeCell="M2" sqref="M2"/>
    </sheetView>
  </sheetViews>
  <sheetFormatPr defaultColWidth="9.140625" defaultRowHeight="12.75"/>
  <cols>
    <col min="1" max="1" width="3.57421875" style="1" bestFit="1" customWidth="1"/>
    <col min="2" max="2" width="18.7109375" style="1" bestFit="1" customWidth="1"/>
    <col min="3" max="3" width="11.28125" style="1" bestFit="1" customWidth="1"/>
    <col min="4" max="4" width="7.8515625" style="2" bestFit="1" customWidth="1"/>
    <col min="5" max="5" width="8.7109375" style="1" bestFit="1" customWidth="1"/>
    <col min="6" max="6" width="7.8515625" style="1" bestFit="1" customWidth="1"/>
    <col min="7" max="7" width="8.00390625" style="1" bestFit="1" customWidth="1"/>
    <col min="8" max="8" width="8.28125" style="1" bestFit="1" customWidth="1"/>
    <col min="9" max="9" width="9.140625" style="1" customWidth="1"/>
    <col min="10" max="13" width="8.28125" style="1" bestFit="1" customWidth="1"/>
    <col min="14" max="14" width="8.28125" style="27" customWidth="1"/>
    <col min="15" max="15" width="8.28125" style="21" customWidth="1"/>
    <col min="16" max="134" width="8.28125" style="3" customWidth="1"/>
    <col min="135" max="136" width="7.00390625" style="3" bestFit="1" customWidth="1"/>
    <col min="137" max="137" width="10.00390625" style="1" bestFit="1" customWidth="1"/>
    <col min="138" max="138" width="9.8515625" style="1" bestFit="1" customWidth="1"/>
    <col min="139" max="16384" width="9.140625" style="1" customWidth="1"/>
  </cols>
  <sheetData>
    <row r="1" spans="12:136" ht="11.25">
      <c r="L1" s="16" t="s">
        <v>30</v>
      </c>
      <c r="M1" s="15">
        <f>+'ZC ITA'!M1</f>
        <v>0.125</v>
      </c>
      <c r="N1" s="24"/>
      <c r="O1" s="20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</row>
    <row r="3" spans="1:136" ht="27" customHeight="1">
      <c r="A3" s="4"/>
      <c r="B3" s="29" t="s">
        <v>20</v>
      </c>
      <c r="C3" s="30" t="s">
        <v>19</v>
      </c>
      <c r="D3" s="5" t="s">
        <v>17</v>
      </c>
      <c r="E3" s="7" t="s">
        <v>18</v>
      </c>
      <c r="F3" s="6" t="s">
        <v>16</v>
      </c>
      <c r="G3" s="6" t="s">
        <v>22</v>
      </c>
      <c r="H3" s="6" t="s">
        <v>24</v>
      </c>
      <c r="I3" s="6" t="s">
        <v>25</v>
      </c>
      <c r="J3" s="6" t="s">
        <v>26</v>
      </c>
      <c r="K3" s="6" t="s">
        <v>23</v>
      </c>
      <c r="L3" s="7" t="s">
        <v>69</v>
      </c>
      <c r="M3" s="7" t="s">
        <v>70</v>
      </c>
      <c r="N3" s="25" t="s">
        <v>29</v>
      </c>
      <c r="O3" s="18">
        <f>+'ZC ITA'!AK3</f>
        <v>39836</v>
      </c>
      <c r="P3" s="5">
        <f>+'ZC ITA'!AL3</f>
        <v>39829</v>
      </c>
      <c r="Q3" s="5">
        <f>+'ZC ITA'!AM3</f>
        <v>39822</v>
      </c>
      <c r="R3" s="5">
        <f>+'ZC ITA'!AN3</f>
        <v>39815</v>
      </c>
      <c r="S3" s="5">
        <f>+'ZC ITA'!AO3</f>
        <v>39805</v>
      </c>
      <c r="T3" s="5">
        <f>+'ZC ITA'!AP3</f>
        <v>39801</v>
      </c>
      <c r="U3" s="5">
        <f>+'ZC ITA'!AQ3</f>
        <v>39794</v>
      </c>
      <c r="V3" s="5">
        <f>+'ZC ITA'!AR3</f>
        <v>39787</v>
      </c>
      <c r="W3" s="5">
        <f>+'ZC ITA'!AS3</f>
        <v>39780</v>
      </c>
      <c r="X3" s="5">
        <f>+'ZC ITA'!AT3</f>
        <v>39773</v>
      </c>
      <c r="Y3" s="5">
        <f>+'ZC ITA'!AU3</f>
        <v>39766</v>
      </c>
      <c r="Z3" s="5">
        <f>+'ZC ITA'!AV3</f>
        <v>39759</v>
      </c>
      <c r="AA3" s="5">
        <f>+'ZC ITA'!AW3</f>
        <v>39752</v>
      </c>
      <c r="AB3" s="5">
        <f>+'ZC ITA'!AX3</f>
        <v>39745</v>
      </c>
      <c r="AC3" s="5">
        <f>+'ZC ITA'!AY3</f>
        <v>39738</v>
      </c>
      <c r="AD3" s="5">
        <f>+'ZC ITA'!AZ3</f>
        <v>39731</v>
      </c>
      <c r="AE3" s="5">
        <f>+'ZC ITA'!BA3</f>
        <v>39724</v>
      </c>
      <c r="AF3" s="5">
        <f>+'ZC ITA'!BB3</f>
        <v>39717</v>
      </c>
      <c r="AG3" s="5">
        <f>+'ZC ITA'!BC3</f>
        <v>39710</v>
      </c>
      <c r="AH3" s="5">
        <f>+'ZC ITA'!BD3</f>
        <v>39703</v>
      </c>
      <c r="AI3" s="5">
        <f>+'ZC ITA'!BE3</f>
        <v>39696</v>
      </c>
      <c r="AJ3" s="5">
        <f>+'ZC ITA'!BF3</f>
        <v>39689</v>
      </c>
      <c r="AK3" s="5">
        <f>+'ZC ITA'!BG3</f>
        <v>39682</v>
      </c>
      <c r="AL3" s="5">
        <f>+'ZC ITA'!BH3</f>
        <v>39674</v>
      </c>
      <c r="AM3" s="5">
        <f>+'ZC ITA'!BI3</f>
        <v>39668</v>
      </c>
      <c r="AN3" s="5">
        <f>+'ZC ITA'!BJ3</f>
        <v>39661</v>
      </c>
      <c r="AO3" s="5">
        <f>+'ZC ITA'!BK3</f>
        <v>39654</v>
      </c>
      <c r="AP3" s="5">
        <f>+'ZC ITA'!BL3</f>
        <v>39647</v>
      </c>
      <c r="AQ3" s="5">
        <f>+'ZC ITA'!BM3</f>
        <v>39640</v>
      </c>
      <c r="AR3" s="5">
        <f>+'ZC ITA'!BN3</f>
        <v>39633</v>
      </c>
      <c r="AS3" s="5">
        <f>+'ZC ITA'!BO3</f>
        <v>39626</v>
      </c>
      <c r="AT3" s="5">
        <f>+'ZC ITA'!BP3</f>
        <v>39619</v>
      </c>
      <c r="AU3" s="5">
        <f>+'ZC ITA'!BQ3</f>
        <v>39612</v>
      </c>
      <c r="AV3" s="5">
        <f>+'ZC ITA'!BR3</f>
        <v>39605</v>
      </c>
      <c r="AW3" s="5">
        <f>+'ZC ITA'!BS3</f>
        <v>39598</v>
      </c>
      <c r="AX3" s="5">
        <f>+'ZC ITA'!BT3</f>
        <v>39591</v>
      </c>
      <c r="AY3" s="5">
        <f>+'ZC ITA'!BU3</f>
        <v>39584</v>
      </c>
      <c r="AZ3" s="5">
        <f>+'ZC ITA'!BV3</f>
        <v>39577</v>
      </c>
      <c r="BA3" s="5">
        <f>+'ZC ITA'!BW3</f>
        <v>39570</v>
      </c>
      <c r="BB3" s="5">
        <f>+'ZC ITA'!BX3</f>
        <v>39563</v>
      </c>
      <c r="BC3" s="5">
        <f>+'ZC ITA'!BY3</f>
        <v>39556</v>
      </c>
      <c r="BD3" s="5">
        <f>+'ZC ITA'!BZ3</f>
        <v>39549</v>
      </c>
      <c r="BE3" s="5">
        <f>+'ZC ITA'!CA3</f>
        <v>39542</v>
      </c>
      <c r="BF3" s="5">
        <f>+'ZC ITA'!CB3</f>
        <v>39535</v>
      </c>
      <c r="BG3" s="5">
        <f>+'ZC ITA'!CC3</f>
        <v>39527</v>
      </c>
      <c r="BH3" s="5">
        <f>+'ZC ITA'!CD3</f>
        <v>39521</v>
      </c>
      <c r="BI3" s="5">
        <f>+'ZC ITA'!CE3</f>
        <v>39514</v>
      </c>
      <c r="BJ3" s="5">
        <f>+'ZC ITA'!CF3</f>
        <v>39507</v>
      </c>
      <c r="BK3" s="5">
        <f>+'ZC ITA'!CG3</f>
        <v>39500</v>
      </c>
      <c r="BL3" s="5">
        <f>+'ZC ITA'!CH3</f>
        <v>39493</v>
      </c>
      <c r="BM3" s="5">
        <f>+'ZC ITA'!CI3</f>
        <v>39486</v>
      </c>
      <c r="BN3" s="5">
        <f>+'ZC ITA'!CJ3</f>
        <v>39479</v>
      </c>
      <c r="BO3" s="5">
        <f>+'ZC ITA'!CK3</f>
        <v>39472</v>
      </c>
      <c r="BP3" s="5">
        <f>+'ZC ITA'!CL3</f>
        <v>39465</v>
      </c>
      <c r="BQ3" s="5">
        <f>+'ZC ITA'!CM3</f>
        <v>39458</v>
      </c>
      <c r="BR3" s="5">
        <f>+'ZC ITA'!CN3</f>
        <v>39451</v>
      </c>
      <c r="BS3" s="5">
        <f>+'ZC ITA'!CO3</f>
        <v>39444</v>
      </c>
      <c r="BT3" s="5">
        <f>+'ZC ITA'!CP3</f>
        <v>39437</v>
      </c>
      <c r="BU3" s="5">
        <f>+'ZC ITA'!CQ3</f>
        <v>39430</v>
      </c>
      <c r="BV3" s="5">
        <f>+'ZC ITA'!CR3</f>
        <v>39423</v>
      </c>
      <c r="BW3" s="5">
        <f>+'ZC ITA'!CS3</f>
        <v>39416</v>
      </c>
      <c r="BX3" s="5">
        <f>+'ZC ITA'!CT3</f>
        <v>39409</v>
      </c>
      <c r="BY3" s="5">
        <f>+'ZC ITA'!CU3</f>
        <v>39402</v>
      </c>
      <c r="BZ3" s="5">
        <f>+'ZC ITA'!CV3</f>
        <v>39395</v>
      </c>
      <c r="CA3" s="5">
        <f>+'ZC ITA'!CW3</f>
        <v>39388</v>
      </c>
      <c r="CB3" s="5">
        <f>+'ZC ITA'!CX3</f>
        <v>39381</v>
      </c>
      <c r="CC3" s="5">
        <f>+'ZC ITA'!CY3</f>
        <v>39374</v>
      </c>
      <c r="CD3" s="5">
        <f>+'ZC ITA'!CZ3</f>
        <v>39367</v>
      </c>
      <c r="CE3" s="5">
        <f>+'ZC ITA'!DA3</f>
        <v>39360</v>
      </c>
      <c r="CF3" s="5">
        <f>+'ZC ITA'!DB3</f>
        <v>39353</v>
      </c>
      <c r="CG3" s="5">
        <f>+'ZC ITA'!DC3</f>
        <v>39346</v>
      </c>
      <c r="CH3" s="5">
        <f>+'ZC ITA'!DD3</f>
        <v>39339</v>
      </c>
      <c r="CI3" s="5">
        <f>+'ZC ITA'!DE3</f>
        <v>39332</v>
      </c>
      <c r="CJ3" s="5">
        <f>+'ZC ITA'!DF3</f>
        <v>39328</v>
      </c>
      <c r="CK3" s="5">
        <f>+'ZC ITA'!DG3</f>
        <v>39318</v>
      </c>
      <c r="CL3" s="5">
        <f>+'ZC ITA'!DH3</f>
        <v>39311</v>
      </c>
      <c r="CM3" s="5">
        <f>+'ZC ITA'!DI3</f>
        <v>39304</v>
      </c>
      <c r="CN3" s="5">
        <f>+'ZC ITA'!DJ3</f>
        <v>39297</v>
      </c>
      <c r="CO3" s="5">
        <f>+'ZC ITA'!DK3</f>
        <v>39290</v>
      </c>
      <c r="CP3" s="5">
        <f>+'ZC ITA'!DL3</f>
        <v>39283</v>
      </c>
      <c r="CQ3" s="5">
        <f>+'ZC ITA'!DM3</f>
        <v>39276</v>
      </c>
      <c r="CR3" s="5">
        <f>+'ZC ITA'!DN3</f>
        <v>39269</v>
      </c>
      <c r="CS3" s="5">
        <f>+'ZC ITA'!DO3</f>
        <v>39262</v>
      </c>
      <c r="CT3" s="5">
        <f>+'ZC ITA'!DP3</f>
        <v>39255</v>
      </c>
      <c r="CU3" s="5">
        <f>+'ZC ITA'!DQ3</f>
        <v>39248</v>
      </c>
      <c r="CV3" s="5">
        <f>+'ZC ITA'!DR3</f>
        <v>39241</v>
      </c>
      <c r="CW3" s="5">
        <f>+'ZC ITA'!DS3</f>
        <v>39234</v>
      </c>
      <c r="CX3" s="5">
        <f>+'ZC ITA'!DT3</f>
        <v>39227</v>
      </c>
      <c r="CY3" s="5">
        <f>+'ZC ITA'!DU3</f>
        <v>39220</v>
      </c>
      <c r="CZ3" s="5">
        <f>+'ZC ITA'!DV3</f>
        <v>39213</v>
      </c>
      <c r="DA3" s="5">
        <f>+'ZC ITA'!DW3</f>
        <v>39206</v>
      </c>
      <c r="DB3" s="5">
        <f>+'ZC ITA'!DX3</f>
        <v>39199</v>
      </c>
      <c r="DC3" s="5">
        <f>+'ZC ITA'!DY3</f>
        <v>39192</v>
      </c>
      <c r="DD3" s="5">
        <f>+'ZC ITA'!DZ3</f>
        <v>39185</v>
      </c>
      <c r="DE3" s="5">
        <f>+'ZC ITA'!EA3</f>
        <v>39177</v>
      </c>
      <c r="DF3" s="5">
        <f>+'ZC ITA'!EB3</f>
        <v>39171</v>
      </c>
      <c r="DG3" s="5">
        <f>+'ZC ITA'!EC3</f>
        <v>39164</v>
      </c>
      <c r="DH3" s="5">
        <f>+'ZC ITA'!ED3</f>
        <v>39157</v>
      </c>
      <c r="DI3" s="5">
        <f>+'ZC ITA'!EE3</f>
        <v>39150</v>
      </c>
      <c r="DJ3" s="5">
        <f>+'ZC ITA'!EF3</f>
        <v>39143</v>
      </c>
      <c r="DK3" s="5">
        <f>+'ZC ITA'!EG3</f>
        <v>39136</v>
      </c>
      <c r="DL3" s="5">
        <f>+'ZC ITA'!EH3</f>
        <v>39129</v>
      </c>
      <c r="DM3" s="5">
        <f>+'ZC ITA'!EI3</f>
        <v>39122</v>
      </c>
      <c r="DN3" s="5">
        <f>+'ZC ITA'!EJ3</f>
        <v>39115</v>
      </c>
      <c r="DO3" s="5">
        <f>+'ZC ITA'!EK3</f>
        <v>39108</v>
      </c>
      <c r="DP3" s="5">
        <f>+'ZC ITA'!EL3</f>
        <v>39101</v>
      </c>
      <c r="DQ3" s="5">
        <f>+'ZC ITA'!EM3</f>
        <v>39094</v>
      </c>
      <c r="DR3" s="5">
        <f>+'ZC ITA'!EN3</f>
        <v>39087</v>
      </c>
      <c r="DS3" s="5">
        <f>+'ZC ITA'!EO3</f>
        <v>39080</v>
      </c>
      <c r="DT3" s="5">
        <f>+'ZC ITA'!EP3</f>
        <v>39073</v>
      </c>
      <c r="DU3" s="5">
        <f>+'ZC ITA'!EQ3</f>
        <v>39066</v>
      </c>
      <c r="DV3" s="5">
        <f>+'ZC ITA'!ER3</f>
        <v>39059</v>
      </c>
      <c r="DW3" s="5">
        <f>+'ZC ITA'!ES3</f>
        <v>39052</v>
      </c>
      <c r="DX3" s="5">
        <f>+'ZC ITA'!ET3</f>
        <v>39045</v>
      </c>
      <c r="DY3" s="5">
        <f>+'ZC ITA'!EU3</f>
        <v>39038</v>
      </c>
      <c r="DZ3" s="5">
        <f>+'ZC ITA'!EV3</f>
        <v>39031</v>
      </c>
      <c r="EA3" s="5">
        <f>+'ZC ITA'!EW3</f>
        <v>39024</v>
      </c>
      <c r="EB3" s="5">
        <f>+'ZC ITA'!EX3</f>
        <v>39017</v>
      </c>
      <c r="EC3" s="5">
        <f>+'ZC ITA'!EY3</f>
        <v>39010</v>
      </c>
      <c r="ED3" s="5">
        <f>+'ZC ITA'!EZ3</f>
        <v>39004</v>
      </c>
      <c r="EE3" s="5">
        <f>+'ZC ITA'!FA3</f>
        <v>39003</v>
      </c>
      <c r="EF3" s="5">
        <f>+'ZC ITA'!FB3</f>
        <v>38989</v>
      </c>
    </row>
    <row r="4" spans="1:136" s="45" customFormat="1" ht="11.25">
      <c r="A4" s="8">
        <v>1</v>
      </c>
      <c r="B4" s="28" t="str">
        <f>+'ZC ITA'!B4</f>
        <v>Credem-04/09 ZC</v>
      </c>
      <c r="C4" s="50" t="str">
        <f>+'ZC ITA'!C4</f>
        <v>IT0003722607</v>
      </c>
      <c r="D4" s="61">
        <f>+'ZC ITA'!D4</f>
        <v>38268</v>
      </c>
      <c r="E4" s="61">
        <f>+'ZC ITA'!E4</f>
        <v>40094</v>
      </c>
      <c r="F4" s="62">
        <f>+'ZC ITA'!F4</f>
        <v>83.14</v>
      </c>
      <c r="G4" s="62">
        <f>+'ZC ITA'!G4</f>
        <v>100</v>
      </c>
      <c r="H4" s="40" t="e">
        <f aca="true" t="shared" si="0" ref="H4:H18">IF(F4="?","",POWER(10,LOG10(G4/F4)/YEARFRAC(E4,D4,0))-1)</f>
        <v>#NAME?</v>
      </c>
      <c r="I4" s="39" t="e">
        <f aca="true" t="shared" si="1" ref="I4:I18">IF(F4="?","",F4*(1+H4)^YEARFRAC($O$3,D4,1))</f>
        <v>#NAME?</v>
      </c>
      <c r="J4" s="39" t="e">
        <f aca="true" t="shared" si="2" ref="J4:J31">IF(F4="?","",(I4-F4)*$M$1)</f>
        <v>#NAME?</v>
      </c>
      <c r="K4" s="41">
        <f aca="true" t="shared" si="3" ref="K4:K31">IF(F4="?","",G4-(G4-F4)*$M$1)</f>
        <v>97.8925</v>
      </c>
      <c r="L4" s="42" t="e">
        <f aca="true" t="shared" si="4" ref="L4:L18">YIELD($O$3,E4,0.00001,O4,G4,1,1)</f>
        <v>#NAME?</v>
      </c>
      <c r="M4" s="63" t="e">
        <f aca="true" t="shared" si="5" ref="M4:M18">IF(F4="?","",IF((I4-O4)&gt;0,YIELD($O$3,E4,0,O4-J4,K4-(I4-O4)*$M$1,1,1),YIELD($O$3,E4,0,O4-J4,K4,1,1)))</f>
        <v>#NAME?</v>
      </c>
      <c r="N4" s="43">
        <f aca="true" t="shared" si="6" ref="N4:N18">(O4-P4)/P4</f>
        <v>0</v>
      </c>
      <c r="O4" s="44">
        <f>+'ZC ITA'!AK4</f>
        <v>89.5</v>
      </c>
      <c r="P4" s="41">
        <f>+'ZC ITA'!AL4</f>
        <v>89.5</v>
      </c>
      <c r="Q4" s="41">
        <f>+'ZC ITA'!AM4</f>
        <v>89.5</v>
      </c>
      <c r="R4" s="41">
        <f>+'ZC ITA'!AN4</f>
        <v>89.5</v>
      </c>
      <c r="S4" s="41">
        <f>+'ZC ITA'!AO4</f>
        <v>89.5</v>
      </c>
      <c r="T4" s="41">
        <f>+'ZC ITA'!AP4</f>
        <v>89.5</v>
      </c>
      <c r="U4" s="41">
        <f>+'ZC ITA'!AQ4</f>
        <v>89.5</v>
      </c>
      <c r="V4" s="41">
        <f>+'ZC ITA'!AR4</f>
        <v>89.5</v>
      </c>
      <c r="W4" s="41">
        <f>+'ZC ITA'!AS4</f>
        <v>89.5</v>
      </c>
      <c r="X4" s="41">
        <f>+'ZC ITA'!AT4</f>
        <v>89.5</v>
      </c>
      <c r="Y4" s="41">
        <f>+'ZC ITA'!AU4</f>
        <v>89.5</v>
      </c>
      <c r="Z4" s="41">
        <f>+'ZC ITA'!AV4</f>
        <v>89.5</v>
      </c>
      <c r="AA4" s="41">
        <f>+'ZC ITA'!AW4</f>
        <v>89.5</v>
      </c>
      <c r="AB4" s="41">
        <f>+'ZC ITA'!AX4</f>
        <v>89.5</v>
      </c>
      <c r="AC4" s="41">
        <f>+'ZC ITA'!AY4</f>
        <v>89.5</v>
      </c>
      <c r="AD4" s="41">
        <f>+'ZC ITA'!AZ4</f>
        <v>89.5</v>
      </c>
      <c r="AE4" s="41">
        <f>+'ZC ITA'!BA4</f>
        <v>89.5</v>
      </c>
      <c r="AF4" s="41">
        <f>+'ZC ITA'!BB4</f>
        <v>89.5</v>
      </c>
      <c r="AG4" s="41">
        <f>+'ZC ITA'!BC4</f>
        <v>89.5</v>
      </c>
      <c r="AH4" s="41">
        <f>+'ZC ITA'!BD4</f>
        <v>89.5</v>
      </c>
      <c r="AI4" s="41">
        <f>+'ZC ITA'!BE4</f>
        <v>89.5</v>
      </c>
      <c r="AJ4" s="41">
        <f>+'ZC ITA'!BF4</f>
        <v>89.5</v>
      </c>
      <c r="AK4" s="41">
        <f>+'ZC ITA'!BG4</f>
        <v>89.5</v>
      </c>
      <c r="AL4" s="41">
        <f>+'ZC ITA'!BH4</f>
        <v>89.5</v>
      </c>
      <c r="AM4" s="41">
        <f>+'ZC ITA'!BI4</f>
        <v>89.5</v>
      </c>
      <c r="AN4" s="41">
        <f>+'ZC ITA'!BJ4</f>
        <v>89.5</v>
      </c>
      <c r="AO4" s="41">
        <f>+'ZC ITA'!BK4</f>
        <v>89.5</v>
      </c>
      <c r="AP4" s="41">
        <f>+'ZC ITA'!BL4</f>
        <v>89.5</v>
      </c>
      <c r="AQ4" s="41">
        <f>+'ZC ITA'!BM4</f>
        <v>89.5</v>
      </c>
      <c r="AR4" s="41">
        <f>+'ZC ITA'!BN4</f>
        <v>89.5</v>
      </c>
      <c r="AS4" s="41">
        <f>+'ZC ITA'!BO4</f>
        <v>89.5</v>
      </c>
      <c r="AT4" s="41">
        <f>+'ZC ITA'!BP4</f>
        <v>89.5</v>
      </c>
      <c r="AU4" s="41">
        <f>+'ZC ITA'!BQ4</f>
        <v>89.5</v>
      </c>
      <c r="AV4" s="41">
        <f>+'ZC ITA'!BR4</f>
        <v>89.5</v>
      </c>
      <c r="AW4" s="41">
        <f>+'ZC ITA'!BS4</f>
        <v>89.5</v>
      </c>
      <c r="AX4" s="41">
        <f>+'ZC ITA'!BT4</f>
        <v>89.5</v>
      </c>
      <c r="AY4" s="41">
        <f>+'ZC ITA'!BU4</f>
        <v>89.5</v>
      </c>
      <c r="AZ4" s="41">
        <f>+'ZC ITA'!BV4</f>
        <v>89.5</v>
      </c>
      <c r="BA4" s="41">
        <f>+'ZC ITA'!BW4</f>
        <v>89.5</v>
      </c>
      <c r="BB4" s="41">
        <f>+'ZC ITA'!BX4</f>
        <v>89.5</v>
      </c>
      <c r="BC4" s="41">
        <f>+'ZC ITA'!BY4</f>
        <v>89.5</v>
      </c>
      <c r="BD4" s="41">
        <f>+'ZC ITA'!BZ4</f>
        <v>89.5</v>
      </c>
      <c r="BE4" s="41">
        <f>+'ZC ITA'!CA4</f>
        <v>89.5</v>
      </c>
      <c r="BF4" s="41">
        <f>+'ZC ITA'!CB4</f>
        <v>89.5</v>
      </c>
      <c r="BG4" s="41">
        <f>+'ZC ITA'!CC4</f>
        <v>89.5</v>
      </c>
      <c r="BH4" s="41">
        <f>+'ZC ITA'!CD4</f>
        <v>89.5</v>
      </c>
      <c r="BI4" s="41">
        <f>+'ZC ITA'!CE4</f>
        <v>89.5</v>
      </c>
      <c r="BJ4" s="41">
        <f>+'ZC ITA'!CF4</f>
        <v>89.5</v>
      </c>
      <c r="BK4" s="41">
        <f>+'ZC ITA'!CG4</f>
        <v>89.5</v>
      </c>
      <c r="BL4" s="41">
        <f>+'ZC ITA'!CH4</f>
        <v>89.5</v>
      </c>
      <c r="BM4" s="41">
        <f>+'ZC ITA'!CI4</f>
        <v>89.5</v>
      </c>
      <c r="BN4" s="41">
        <f>+'ZC ITA'!CJ4</f>
        <v>89.5</v>
      </c>
      <c r="BO4" s="41">
        <f>+'ZC ITA'!CK4</f>
        <v>89.5</v>
      </c>
      <c r="BP4" s="41">
        <f>+'ZC ITA'!CL4</f>
        <v>89.5</v>
      </c>
      <c r="BQ4" s="41">
        <f>+'ZC ITA'!CM4</f>
        <v>89.5</v>
      </c>
      <c r="BR4" s="41">
        <f>+'ZC ITA'!CN4</f>
        <v>89.5</v>
      </c>
      <c r="BS4" s="41">
        <f>+'ZC ITA'!CO4</f>
        <v>89.5</v>
      </c>
      <c r="BT4" s="41">
        <f>+'ZC ITA'!CP4</f>
        <v>89.5</v>
      </c>
      <c r="BU4" s="41">
        <f>+'ZC ITA'!CQ4</f>
        <v>89.5</v>
      </c>
      <c r="BV4" s="41">
        <f>+'ZC ITA'!CR4</f>
        <v>89.5</v>
      </c>
      <c r="BW4" s="41">
        <f>+'ZC ITA'!CS4</f>
        <v>89.5</v>
      </c>
      <c r="BX4" s="41">
        <f>+'ZC ITA'!CT4</f>
        <v>89.5</v>
      </c>
      <c r="BY4" s="41">
        <f>+'ZC ITA'!CU4</f>
        <v>89.5</v>
      </c>
      <c r="BZ4" s="41">
        <f>+'ZC ITA'!CV4</f>
        <v>89.5</v>
      </c>
      <c r="CA4" s="41">
        <f>+'ZC ITA'!CW4</f>
        <v>89.5</v>
      </c>
      <c r="CB4" s="41">
        <f>+'ZC ITA'!CX4</f>
        <v>89.5</v>
      </c>
      <c r="CC4" s="41">
        <f>+'ZC ITA'!CY4</f>
        <v>89.5</v>
      </c>
      <c r="CD4" s="41">
        <f>+'ZC ITA'!CZ4</f>
        <v>89.5</v>
      </c>
      <c r="CE4" s="41">
        <f>+'ZC ITA'!DA4</f>
        <v>89.5</v>
      </c>
      <c r="CF4" s="41">
        <f>+'ZC ITA'!DB4</f>
        <v>89.5</v>
      </c>
      <c r="CG4" s="41">
        <f>+'ZC ITA'!DC4</f>
        <v>89.5</v>
      </c>
      <c r="CH4" s="41">
        <f>+'ZC ITA'!DD4</f>
        <v>89.5</v>
      </c>
      <c r="CI4" s="41">
        <f>+'ZC ITA'!DE4</f>
        <v>89.5</v>
      </c>
      <c r="CJ4" s="41">
        <f>+'ZC ITA'!DF4</f>
        <v>89.5</v>
      </c>
      <c r="CK4" s="41">
        <f>+'ZC ITA'!DG4</f>
        <v>89.5</v>
      </c>
      <c r="CL4" s="41">
        <f>+'ZC ITA'!DH4</f>
        <v>89.5</v>
      </c>
      <c r="CM4" s="41">
        <f>+'ZC ITA'!DI4</f>
        <v>89.5</v>
      </c>
      <c r="CN4" s="41">
        <f>+'ZC ITA'!DJ4</f>
        <v>89.5</v>
      </c>
      <c r="CO4" s="41">
        <f>+'ZC ITA'!DK4</f>
        <v>89.5</v>
      </c>
      <c r="CP4" s="41">
        <f>+'ZC ITA'!DL4</f>
        <v>89.5</v>
      </c>
      <c r="CQ4" s="41">
        <f>+'ZC ITA'!DM4</f>
        <v>89.5</v>
      </c>
      <c r="CR4" s="41">
        <f>+'ZC ITA'!DN4</f>
        <v>89.5</v>
      </c>
      <c r="CS4" s="41">
        <f>+'ZC ITA'!DO4</f>
        <v>89.5</v>
      </c>
      <c r="CT4" s="41">
        <f>+'ZC ITA'!DP4</f>
        <v>89.5</v>
      </c>
      <c r="CU4" s="41">
        <f>+'ZC ITA'!DQ4</f>
        <v>89.5</v>
      </c>
      <c r="CV4" s="41">
        <f>+'ZC ITA'!DR4</f>
        <v>89.5</v>
      </c>
      <c r="CW4" s="41">
        <f>+'ZC ITA'!DS4</f>
        <v>89.5</v>
      </c>
      <c r="CX4" s="41">
        <f>+'ZC ITA'!DT4</f>
        <v>89.5</v>
      </c>
      <c r="CY4" s="41">
        <f>+'ZC ITA'!DU4</f>
        <v>89.5</v>
      </c>
      <c r="CZ4" s="41">
        <f>+'ZC ITA'!DV4</f>
        <v>89.5</v>
      </c>
      <c r="DA4" s="41">
        <f>+'ZC ITA'!DW4</f>
        <v>89.5</v>
      </c>
      <c r="DB4" s="41">
        <f>+'ZC ITA'!DX4</f>
        <v>89.5</v>
      </c>
      <c r="DC4" s="41">
        <f>+'ZC ITA'!DY4</f>
        <v>89.5</v>
      </c>
      <c r="DD4" s="41">
        <f>+'ZC ITA'!DZ4</f>
        <v>89.5</v>
      </c>
      <c r="DE4" s="41">
        <f>+'ZC ITA'!EA4</f>
        <v>89.5</v>
      </c>
      <c r="DF4" s="41">
        <f>+'ZC ITA'!EB4</f>
        <v>89.5</v>
      </c>
      <c r="DG4" s="41">
        <f>+'ZC ITA'!EC4</f>
        <v>89.5</v>
      </c>
      <c r="DH4" s="41">
        <f>+'ZC ITA'!ED4</f>
        <v>89.5</v>
      </c>
      <c r="DI4" s="41">
        <f>+'ZC ITA'!EE4</f>
        <v>89.5</v>
      </c>
      <c r="DJ4" s="41">
        <f>+'ZC ITA'!EF4</f>
        <v>89.5</v>
      </c>
      <c r="DK4" s="41">
        <f>+'ZC ITA'!EG4</f>
        <v>89.5</v>
      </c>
      <c r="DL4" s="41">
        <f>+'ZC ITA'!EH4</f>
        <v>89.5</v>
      </c>
      <c r="DM4" s="41">
        <f>+'ZC ITA'!EI4</f>
        <v>89.5</v>
      </c>
      <c r="DN4" s="41">
        <f>+'ZC ITA'!EJ4</f>
        <v>89.5</v>
      </c>
      <c r="DO4" s="41">
        <f>+'ZC ITA'!EK4</f>
        <v>89.5</v>
      </c>
      <c r="DP4" s="41">
        <f>+'ZC ITA'!EL4</f>
        <v>89.5</v>
      </c>
      <c r="DQ4" s="41">
        <f>+'ZC ITA'!EM4</f>
        <v>89.5</v>
      </c>
      <c r="DR4" s="41">
        <f>+'ZC ITA'!EN4</f>
        <v>89.5</v>
      </c>
      <c r="DS4" s="41">
        <f>+'ZC ITA'!EO4</f>
        <v>89.5</v>
      </c>
      <c r="DT4" s="41">
        <f>+'ZC ITA'!EP4</f>
        <v>89.5</v>
      </c>
      <c r="DU4" s="41">
        <f>+'ZC ITA'!EQ4</f>
        <v>89.5</v>
      </c>
      <c r="DV4" s="41">
        <f>+'ZC ITA'!ER4</f>
        <v>89.5</v>
      </c>
      <c r="DW4" s="41">
        <f>+'ZC ITA'!ES4</f>
        <v>89.5</v>
      </c>
      <c r="DX4" s="41">
        <f>+'ZC ITA'!ET4</f>
        <v>89.5</v>
      </c>
      <c r="DY4" s="41">
        <f>+'ZC ITA'!EU4</f>
        <v>89.5</v>
      </c>
      <c r="DZ4" s="41">
        <f>+'ZC ITA'!EV4</f>
        <v>89.5</v>
      </c>
      <c r="EA4" s="41">
        <f>+'ZC ITA'!EW4</f>
        <v>89.5</v>
      </c>
      <c r="EB4" s="41">
        <f>+'ZC ITA'!EX4</f>
        <v>89.5</v>
      </c>
      <c r="EC4" s="41">
        <f>+'ZC ITA'!EY4</f>
        <v>89.5</v>
      </c>
      <c r="ED4" s="41">
        <f>+'ZC ITA'!EZ4</f>
        <v>89.5</v>
      </c>
      <c r="EE4" s="41">
        <f>+'ZC ITA'!FA4</f>
        <v>89.5</v>
      </c>
      <c r="EF4" s="41">
        <f>+'ZC ITA'!FB4</f>
        <v>89.5</v>
      </c>
    </row>
    <row r="5" spans="1:136" ht="11.25">
      <c r="A5" s="8">
        <v>2</v>
      </c>
      <c r="B5" s="28" t="str">
        <f>+'ZC ITA'!B5</f>
        <v>CTZ ZC 31.12.2009</v>
      </c>
      <c r="C5" s="59" t="str">
        <f>+'ZC ITA'!C5</f>
        <v>IT0004307614</v>
      </c>
      <c r="D5" s="47">
        <f>+'ZC ITA'!D5</f>
        <v>39449</v>
      </c>
      <c r="E5" s="47">
        <f>+'ZC ITA'!E5</f>
        <v>40178</v>
      </c>
      <c r="F5" s="60">
        <f>+'ZC ITA'!F5</f>
        <v>92.275</v>
      </c>
      <c r="G5" s="60">
        <f>+'ZC ITA'!G5</f>
        <v>100</v>
      </c>
      <c r="H5" s="17" t="e">
        <f t="shared" si="0"/>
        <v>#NAME?</v>
      </c>
      <c r="I5" s="12" t="e">
        <f t="shared" si="1"/>
        <v>#NAME?</v>
      </c>
      <c r="J5" s="12" t="e">
        <f t="shared" si="2"/>
        <v>#NAME?</v>
      </c>
      <c r="K5" s="13">
        <f t="shared" si="3"/>
        <v>99.034375</v>
      </c>
      <c r="L5" s="14" t="e">
        <f t="shared" si="4"/>
        <v>#NAME?</v>
      </c>
      <c r="M5" s="14" t="e">
        <f t="shared" si="5"/>
        <v>#NAME?</v>
      </c>
      <c r="N5" s="26">
        <f t="shared" si="6"/>
        <v>0.0014813461987236154</v>
      </c>
      <c r="O5" s="19">
        <f>+'ZC ITA'!AK5</f>
        <v>98.705</v>
      </c>
      <c r="P5" s="13">
        <f>+'ZC ITA'!AL5</f>
        <v>98.559</v>
      </c>
      <c r="Q5" s="13">
        <f>+'ZC ITA'!AM5</f>
        <v>98.39</v>
      </c>
      <c r="R5" s="13">
        <f>+'ZC ITA'!AN5</f>
        <v>98.142</v>
      </c>
      <c r="S5" s="13">
        <f>+'ZC ITA'!AO5</f>
        <v>97.922</v>
      </c>
      <c r="T5" s="13">
        <f>+'ZC ITA'!AP5</f>
        <v>97.924</v>
      </c>
      <c r="U5" s="13">
        <f>+'ZC ITA'!AQ5</f>
        <v>97.3</v>
      </c>
      <c r="V5" s="13">
        <f>+'ZC ITA'!AR5</f>
        <v>97.319</v>
      </c>
      <c r="W5" s="13">
        <f>+'ZC ITA'!AS5</f>
        <v>97.344</v>
      </c>
      <c r="X5" s="13">
        <f>+'ZC ITA'!AT5</f>
        <v>97.24</v>
      </c>
      <c r="Y5" s="13">
        <f>+'ZC ITA'!AU5</f>
        <v>97.091</v>
      </c>
      <c r="Z5" s="13">
        <f>+'ZC ITA'!AV5</f>
        <v>96.787</v>
      </c>
      <c r="AA5" s="13">
        <f>+'ZC ITA'!AW5</f>
        <v>96.681</v>
      </c>
      <c r="AB5" s="13">
        <f>+'ZC ITA'!AX5</f>
        <v>96.458</v>
      </c>
      <c r="AC5" s="13">
        <f>+'ZC ITA'!AY5</f>
        <v>96.385</v>
      </c>
      <c r="AD5" s="13">
        <f>+'ZC ITA'!AZ5</f>
        <v>96.33</v>
      </c>
      <c r="AE5" s="13">
        <f>+'ZC ITA'!BA5</f>
        <v>95.784</v>
      </c>
      <c r="AF5" s="13">
        <f>+'ZC ITA'!BB5</f>
        <v>95.194</v>
      </c>
      <c r="AG5" s="13">
        <f>+'ZC ITA'!BC5</f>
        <v>94.769</v>
      </c>
      <c r="AH5" s="13">
        <f>+'ZC ITA'!BD5</f>
        <v>94.65</v>
      </c>
      <c r="AI5" s="13">
        <f>+'ZC ITA'!BE5</f>
        <v>94.688</v>
      </c>
      <c r="AJ5" s="13">
        <f>+'ZC ITA'!BF5</f>
        <v>94.44</v>
      </c>
      <c r="AK5" s="13">
        <f>+'ZC ITA'!BG5</f>
        <v>94.355</v>
      </c>
      <c r="AL5" s="13">
        <f>+'ZC ITA'!BH5</f>
        <v>94.437</v>
      </c>
      <c r="AM5" s="13">
        <f>+'ZC ITA'!BI5</f>
        <v>94.31</v>
      </c>
      <c r="AN5" s="13">
        <f>+'ZC ITA'!BJ5</f>
        <v>93.991</v>
      </c>
      <c r="AO5" s="13">
        <f>+'ZC ITA'!BK5</f>
        <v>93.77</v>
      </c>
      <c r="AP5" s="13">
        <f>+'ZC ITA'!BL5</f>
        <v>93.592</v>
      </c>
      <c r="AQ5" s="13">
        <f>+'ZC ITA'!BM5</f>
        <v>93.595</v>
      </c>
      <c r="AR5" s="13">
        <f>+'ZC ITA'!BN5</f>
        <v>93.39</v>
      </c>
      <c r="AS5" s="13">
        <f>+'ZC ITA'!BO5</f>
        <v>93.357</v>
      </c>
      <c r="AT5" s="13">
        <f>+'ZC ITA'!BP5</f>
        <v>93.079</v>
      </c>
      <c r="AU5" s="13">
        <f>+'ZC ITA'!BQ5</f>
        <v>92.976</v>
      </c>
      <c r="AV5" s="13">
        <f>+'ZC ITA'!BR5</f>
        <v>93.026</v>
      </c>
      <c r="AW5" s="13">
        <f>+'ZC ITA'!BS5</f>
        <v>93.283</v>
      </c>
      <c r="AX5" s="13">
        <f>+'ZC ITA'!BT5</f>
        <v>93.324</v>
      </c>
      <c r="AY5" s="13">
        <f>+'ZC ITA'!BU5</f>
        <v>93.499</v>
      </c>
      <c r="AZ5" s="13">
        <f>+'ZC ITA'!BV5</f>
        <v>93.777</v>
      </c>
      <c r="BA5" s="13">
        <f>+'ZC ITA'!BW5</f>
        <v>93.609</v>
      </c>
      <c r="BB5" s="13">
        <f>+'ZC ITA'!BX5</f>
        <v>93.407</v>
      </c>
      <c r="BC5" s="13">
        <f>+'ZC ITA'!BY5</f>
        <v>93.325</v>
      </c>
      <c r="BD5" s="13">
        <f>+'ZC ITA'!BZ5</f>
        <v>93.72</v>
      </c>
      <c r="BE5" s="13">
        <f>+'ZC ITA'!CA5</f>
        <v>93.588</v>
      </c>
      <c r="BF5" s="13">
        <f>+'ZC ITA'!CB5</f>
        <v>93.516</v>
      </c>
      <c r="BG5" s="13">
        <f>+'ZC ITA'!CC5</f>
        <v>93.585</v>
      </c>
      <c r="BH5" s="13">
        <f>+'ZC ITA'!CD5</f>
        <v>93.812</v>
      </c>
      <c r="BI5" s="13">
        <f>+'ZC ITA'!CE5</f>
        <v>93.78</v>
      </c>
      <c r="BJ5" s="13">
        <f>+'ZC ITA'!CF5</f>
        <v>94.076</v>
      </c>
      <c r="BK5" s="13">
        <f>+'ZC ITA'!CG5</f>
        <v>93.736</v>
      </c>
      <c r="BL5" s="13">
        <f>+'ZC ITA'!CH5</f>
        <v>93.936</v>
      </c>
      <c r="BM5" s="13">
        <f>+'ZC ITA'!CI5</f>
        <v>94.027</v>
      </c>
      <c r="BN5" s="13">
        <f>+'ZC ITA'!CJ5</f>
        <v>93.56</v>
      </c>
      <c r="BO5" s="13">
        <f>+'ZC ITA'!CK5</f>
        <v>93.3</v>
      </c>
      <c r="BP5" s="13">
        <f>+'ZC ITA'!CL5</f>
        <v>93.271</v>
      </c>
      <c r="BQ5" s="13">
        <f>+'ZC ITA'!CM5</f>
        <v>92.775</v>
      </c>
      <c r="BR5" s="13">
        <f>+'ZC ITA'!CN5</f>
        <v>92.601</v>
      </c>
      <c r="BS5" s="13">
        <f>+'ZC ITA'!CO5</f>
        <v>0</v>
      </c>
      <c r="BT5" s="13">
        <f>+'ZC ITA'!CP5</f>
        <v>0</v>
      </c>
      <c r="BU5" s="13">
        <f>+'ZC ITA'!CQ5</f>
        <v>0</v>
      </c>
      <c r="BV5" s="13">
        <f>+'ZC ITA'!CR5</f>
        <v>0</v>
      </c>
      <c r="BW5" s="13">
        <f>+'ZC ITA'!CS5</f>
        <v>0</v>
      </c>
      <c r="BX5" s="13">
        <f>+'ZC ITA'!CT5</f>
        <v>0</v>
      </c>
      <c r="BY5" s="13">
        <f>+'ZC ITA'!CU5</f>
        <v>0</v>
      </c>
      <c r="BZ5" s="13">
        <f>+'ZC ITA'!CV5</f>
        <v>0</v>
      </c>
      <c r="CA5" s="13">
        <f>+'ZC ITA'!CW5</f>
        <v>0</v>
      </c>
      <c r="CB5" s="13">
        <f>+'ZC ITA'!CX5</f>
        <v>0</v>
      </c>
      <c r="CC5" s="13">
        <f>+'ZC ITA'!CY5</f>
        <v>0</v>
      </c>
      <c r="CD5" s="13">
        <f>+'ZC ITA'!CZ5</f>
        <v>0</v>
      </c>
      <c r="CE5" s="13">
        <f>+'ZC ITA'!DA5</f>
        <v>0</v>
      </c>
      <c r="CF5" s="13">
        <f>+'ZC ITA'!DB5</f>
        <v>0</v>
      </c>
      <c r="CG5" s="13">
        <f>+'ZC ITA'!DC5</f>
        <v>0</v>
      </c>
      <c r="CH5" s="13">
        <f>+'ZC ITA'!DD5</f>
        <v>0</v>
      </c>
      <c r="CI5" s="13">
        <f>+'ZC ITA'!DE5</f>
        <v>0</v>
      </c>
      <c r="CJ5" s="13">
        <f>+'ZC ITA'!DF5</f>
        <v>0</v>
      </c>
      <c r="CK5" s="13">
        <f>+'ZC ITA'!DG5</f>
        <v>0</v>
      </c>
      <c r="CL5" s="13">
        <f>+'ZC ITA'!DH5</f>
        <v>0</v>
      </c>
      <c r="CM5" s="13">
        <f>+'ZC ITA'!DI5</f>
        <v>0</v>
      </c>
      <c r="CN5" s="13">
        <f>+'ZC ITA'!DJ5</f>
        <v>0</v>
      </c>
      <c r="CO5" s="13">
        <f>+'ZC ITA'!DK5</f>
        <v>0</v>
      </c>
      <c r="CP5" s="13">
        <f>+'ZC ITA'!DL5</f>
        <v>0</v>
      </c>
      <c r="CQ5" s="13">
        <f>+'ZC ITA'!DM5</f>
        <v>0</v>
      </c>
      <c r="CR5" s="13">
        <f>+'ZC ITA'!DN5</f>
        <v>0</v>
      </c>
      <c r="CS5" s="13">
        <f>+'ZC ITA'!DO5</f>
        <v>0</v>
      </c>
      <c r="CT5" s="13">
        <f>+'ZC ITA'!DP5</f>
        <v>0</v>
      </c>
      <c r="CU5" s="13">
        <f>+'ZC ITA'!DQ5</f>
        <v>0</v>
      </c>
      <c r="CV5" s="13">
        <f>+'ZC ITA'!DR5</f>
        <v>0</v>
      </c>
      <c r="CW5" s="13">
        <f>+'ZC ITA'!DS5</f>
        <v>0</v>
      </c>
      <c r="CX5" s="13">
        <f>+'ZC ITA'!DT5</f>
        <v>0</v>
      </c>
      <c r="CY5" s="13">
        <f>+'ZC ITA'!DU5</f>
        <v>0</v>
      </c>
      <c r="CZ5" s="13">
        <f>+'ZC ITA'!DV5</f>
        <v>0</v>
      </c>
      <c r="DA5" s="13">
        <f>+'ZC ITA'!DW5</f>
        <v>0</v>
      </c>
      <c r="DB5" s="13">
        <f>+'ZC ITA'!DX5</f>
        <v>0</v>
      </c>
      <c r="DC5" s="13">
        <f>+'ZC ITA'!DY5</f>
        <v>0</v>
      </c>
      <c r="DD5" s="13">
        <f>+'ZC ITA'!DZ5</f>
        <v>0</v>
      </c>
      <c r="DE5" s="13">
        <f>+'ZC ITA'!EA5</f>
        <v>0</v>
      </c>
      <c r="DF5" s="13">
        <f>+'ZC ITA'!EB5</f>
        <v>0</v>
      </c>
      <c r="DG5" s="13">
        <f>+'ZC ITA'!EC5</f>
        <v>0</v>
      </c>
      <c r="DH5" s="13">
        <f>+'ZC ITA'!ED5</f>
        <v>0</v>
      </c>
      <c r="DI5" s="13">
        <f>+'ZC ITA'!EE5</f>
        <v>0</v>
      </c>
      <c r="DJ5" s="13">
        <f>+'ZC ITA'!EF5</f>
        <v>0</v>
      </c>
      <c r="DK5" s="13">
        <f>+'ZC ITA'!EG5</f>
        <v>0</v>
      </c>
      <c r="DL5" s="13">
        <f>+'ZC ITA'!EH5</f>
        <v>0</v>
      </c>
      <c r="DM5" s="13">
        <f>+'ZC ITA'!EI5</f>
        <v>0</v>
      </c>
      <c r="DN5" s="13">
        <f>+'ZC ITA'!EJ5</f>
        <v>0</v>
      </c>
      <c r="DO5" s="13">
        <f>+'ZC ITA'!EK5</f>
        <v>0</v>
      </c>
      <c r="DP5" s="13">
        <f>+'ZC ITA'!EL5</f>
        <v>0</v>
      </c>
      <c r="DQ5" s="13">
        <f>+'ZC ITA'!EM5</f>
        <v>0</v>
      </c>
      <c r="DR5" s="13">
        <f>+'ZC ITA'!EN5</f>
        <v>0</v>
      </c>
      <c r="DS5" s="13">
        <f>+'ZC ITA'!EO5</f>
        <v>0</v>
      </c>
      <c r="DT5" s="13">
        <f>+'ZC ITA'!EP5</f>
        <v>0</v>
      </c>
      <c r="DU5" s="13">
        <f>+'ZC ITA'!EQ5</f>
        <v>0</v>
      </c>
      <c r="DV5" s="13">
        <f>+'ZC ITA'!ER5</f>
        <v>0</v>
      </c>
      <c r="DW5" s="13">
        <f>+'ZC ITA'!ES5</f>
        <v>0</v>
      </c>
      <c r="DX5" s="13">
        <f>+'ZC ITA'!ET5</f>
        <v>0</v>
      </c>
      <c r="DY5" s="13">
        <f>+'ZC ITA'!EU5</f>
        <v>0</v>
      </c>
      <c r="DZ5" s="13">
        <f>+'ZC ITA'!EV5</f>
        <v>0</v>
      </c>
      <c r="EA5" s="13">
        <f>+'ZC ITA'!EW5</f>
        <v>0</v>
      </c>
      <c r="EB5" s="13">
        <f>+'ZC ITA'!EX5</f>
        <v>0</v>
      </c>
      <c r="EC5" s="13">
        <f>+'ZC ITA'!EY5</f>
        <v>0</v>
      </c>
      <c r="ED5" s="13">
        <f>+'ZC ITA'!EZ5</f>
        <v>0</v>
      </c>
      <c r="EE5" s="13">
        <f>+'ZC ITA'!FA5</f>
        <v>0</v>
      </c>
      <c r="EF5" s="13">
        <f>+'ZC ITA'!FB5</f>
        <v>0</v>
      </c>
    </row>
    <row r="6" spans="1:136" ht="11.25">
      <c r="A6" s="8">
        <v>3</v>
      </c>
      <c r="B6" s="28" t="str">
        <f>+'ZC ITA'!B6</f>
        <v>Ctz-30Gn09</v>
      </c>
      <c r="C6" s="59" t="str">
        <f>+'ZC ITA'!C6</f>
        <v>IT0004244809</v>
      </c>
      <c r="D6" s="47">
        <f>+'ZC ITA'!D6</f>
        <v>39262</v>
      </c>
      <c r="E6" s="47">
        <f>+'ZC ITA'!E6</f>
        <v>39994</v>
      </c>
      <c r="F6" s="60">
        <f>+'ZC ITA'!F6</f>
        <v>91.727</v>
      </c>
      <c r="G6" s="60">
        <f>+'ZC ITA'!G6</f>
        <v>100</v>
      </c>
      <c r="H6" s="17" t="e">
        <f t="shared" si="0"/>
        <v>#NAME?</v>
      </c>
      <c r="I6" s="12" t="e">
        <f t="shared" si="1"/>
        <v>#NAME?</v>
      </c>
      <c r="J6" s="12" t="e">
        <f>IF(F6="?","",(I6-F6)*$M$1)</f>
        <v>#NAME?</v>
      </c>
      <c r="K6" s="13">
        <f>IF(F6="?","",G6-(G6-F6)*$M$1)</f>
        <v>98.965875</v>
      </c>
      <c r="L6" s="14" t="e">
        <f t="shared" si="4"/>
        <v>#NAME?</v>
      </c>
      <c r="M6" s="14" t="e">
        <f t="shared" si="5"/>
        <v>#NAME?</v>
      </c>
      <c r="N6" s="26">
        <f t="shared" si="6"/>
        <v>0.0004932058379467196</v>
      </c>
      <c r="O6" s="19">
        <f>+'ZC ITA'!AK6</f>
        <v>99.399</v>
      </c>
      <c r="P6" s="13">
        <f>+'ZC ITA'!AL6</f>
        <v>99.35</v>
      </c>
      <c r="Q6" s="13">
        <f>+'ZC ITA'!AM6</f>
        <v>99.21</v>
      </c>
      <c r="R6" s="13">
        <f>+'ZC ITA'!AN6</f>
        <v>99.194</v>
      </c>
      <c r="S6" s="13">
        <f>+'ZC ITA'!AO6</f>
        <v>99.075</v>
      </c>
      <c r="T6" s="13">
        <f>+'ZC ITA'!AP6</f>
        <v>98.977</v>
      </c>
      <c r="U6" s="13">
        <f>+'ZC ITA'!AQ6</f>
        <v>98.735</v>
      </c>
      <c r="V6" s="13">
        <f>+'ZC ITA'!AR6</f>
        <v>98.685</v>
      </c>
      <c r="W6" s="13">
        <f>+'ZC ITA'!AS6</f>
        <v>98.635</v>
      </c>
      <c r="X6" s="13">
        <f>+'ZC ITA'!AT6</f>
        <v>98.547</v>
      </c>
      <c r="Y6" s="13">
        <f>+'ZC ITA'!AU6</f>
        <v>98.409</v>
      </c>
      <c r="Z6" s="13">
        <f>+'ZC ITA'!AV6</f>
        <v>98.288</v>
      </c>
      <c r="AA6" s="13">
        <f>+'ZC ITA'!AW6</f>
        <v>98.141</v>
      </c>
      <c r="AB6" s="13">
        <f>+'ZC ITA'!AX6</f>
        <v>97.92</v>
      </c>
      <c r="AC6" s="13">
        <f>+'ZC ITA'!AY6</f>
        <v>97.88</v>
      </c>
      <c r="AD6" s="13">
        <f>+'ZC ITA'!AZ6</f>
        <v>97.998</v>
      </c>
      <c r="AE6" s="13">
        <f>+'ZC ITA'!BA6</f>
        <v>97.424</v>
      </c>
      <c r="AF6" s="13">
        <f>+'ZC ITA'!BB6</f>
        <v>97.218</v>
      </c>
      <c r="AG6" s="13">
        <f>+'ZC ITA'!BC6</f>
        <v>96.796</v>
      </c>
      <c r="AH6" s="13">
        <f>+'ZC ITA'!BD6</f>
        <v>96.64</v>
      </c>
      <c r="AI6" s="13">
        <f>+'ZC ITA'!BE6</f>
        <v>96.608</v>
      </c>
      <c r="AJ6" s="13">
        <f>+'ZC ITA'!BF6</f>
        <v>96.517</v>
      </c>
      <c r="AK6" s="13">
        <f>+'ZC ITA'!BG6</f>
        <v>96.391</v>
      </c>
      <c r="AL6" s="13">
        <f>+'ZC ITA'!BH6</f>
        <v>96.387</v>
      </c>
      <c r="AM6" s="13">
        <f>+'ZC ITA'!BI6</f>
        <v>96.268</v>
      </c>
      <c r="AN6" s="13">
        <f>+'ZC ITA'!BJ6</f>
        <v>96.112</v>
      </c>
      <c r="AO6" s="13">
        <f>+'ZC ITA'!BK6</f>
        <v>95.986</v>
      </c>
      <c r="AP6" s="13">
        <f>+'ZC ITA'!BL6</f>
        <v>95.835</v>
      </c>
      <c r="AQ6" s="13">
        <f>+'ZC ITA'!BM6</f>
        <v>95.843</v>
      </c>
      <c r="AR6" s="13">
        <f>+'ZC ITA'!BN6</f>
        <v>95.661</v>
      </c>
      <c r="AS6" s="13">
        <f>+'ZC ITA'!BO6</f>
        <v>95.586</v>
      </c>
      <c r="AT6" s="13">
        <f>+'ZC ITA'!BP6</f>
        <v>95.485</v>
      </c>
      <c r="AU6" s="13">
        <f>+'ZC ITA'!BQ6</f>
        <v>95.404</v>
      </c>
      <c r="AV6" s="13">
        <f>+'ZC ITA'!BR6</f>
        <v>95.306</v>
      </c>
      <c r="AW6" s="13">
        <f>+'ZC ITA'!BS6</f>
        <v>95.485</v>
      </c>
      <c r="AX6" s="13">
        <f>+'ZC ITA'!BT6</f>
        <v>95.446</v>
      </c>
      <c r="AY6" s="13">
        <f>+'ZC ITA'!BU6</f>
        <v>95.495</v>
      </c>
      <c r="AZ6" s="13">
        <f>+'ZC ITA'!BV6</f>
        <v>95.628</v>
      </c>
      <c r="BA6" s="13">
        <f>+'ZC ITA'!BW6</f>
        <v>95.505</v>
      </c>
      <c r="BB6" s="13">
        <f>+'ZC ITA'!BX6</f>
        <v>95.342</v>
      </c>
      <c r="BC6" s="13">
        <f>+'ZC ITA'!BY6</f>
        <v>95.314</v>
      </c>
      <c r="BD6" s="13">
        <f>+'ZC ITA'!BZ6</f>
        <v>95.455</v>
      </c>
      <c r="BE6" s="13">
        <f>+'ZC ITA'!CA6</f>
        <v>95.381</v>
      </c>
      <c r="BF6" s="13">
        <f>+'ZC ITA'!CB6</f>
        <v>95.374</v>
      </c>
      <c r="BG6" s="13">
        <f>+'ZC ITA'!CC6</f>
        <v>95.382</v>
      </c>
      <c r="BH6" s="13">
        <f>+'ZC ITA'!CD6</f>
        <v>95.335</v>
      </c>
      <c r="BI6" s="13">
        <f>+'ZC ITA'!CE6</f>
        <v>95.375</v>
      </c>
      <c r="BJ6" s="13">
        <f>+'ZC ITA'!CF6</f>
        <v>95.541</v>
      </c>
      <c r="BK6" s="13">
        <f>+'ZC ITA'!CG6</f>
        <v>95.355</v>
      </c>
      <c r="BL6" s="13">
        <f>+'ZC ITA'!CH6</f>
        <v>95.464</v>
      </c>
      <c r="BM6" s="13">
        <f>+'ZC ITA'!CI6</f>
        <v>95.537</v>
      </c>
      <c r="BN6" s="13">
        <f>+'ZC ITA'!CJ6</f>
        <v>95.194</v>
      </c>
      <c r="BO6" s="13">
        <f>+'ZC ITA'!CK6</f>
        <v>95.014</v>
      </c>
      <c r="BP6" s="13">
        <f>+'ZC ITA'!CL6</f>
        <v>94.751</v>
      </c>
      <c r="BQ6" s="13">
        <f>+'ZC ITA'!CM6</f>
        <v>94.519</v>
      </c>
      <c r="BR6" s="13">
        <f>+'ZC ITA'!CN6</f>
        <v>94.4</v>
      </c>
      <c r="BS6" s="13">
        <f>+'ZC ITA'!CO6</f>
        <v>94.15</v>
      </c>
      <c r="BT6" s="13">
        <f>+'ZC ITA'!CP6</f>
        <v>94.12</v>
      </c>
      <c r="BU6" s="13">
        <f>+'ZC ITA'!CQ6</f>
        <v>93.897</v>
      </c>
      <c r="BV6" s="13">
        <f>+'ZC ITA'!CR6</f>
        <v>94.001</v>
      </c>
      <c r="BW6" s="13">
        <f>+'ZC ITA'!CS6</f>
        <v>94.01</v>
      </c>
      <c r="BX6" s="13">
        <f>+'ZC ITA'!CT6</f>
        <v>94.032</v>
      </c>
      <c r="BY6" s="13">
        <f>+'ZC ITA'!CU6</f>
        <v>93.831</v>
      </c>
      <c r="BZ6" s="13">
        <f>+'ZC ITA'!CV6</f>
        <v>93.8</v>
      </c>
      <c r="CA6" s="13">
        <f>+'ZC ITA'!CW6</f>
        <v>93.564</v>
      </c>
      <c r="CB6" s="13">
        <f>+'ZC ITA'!CX6</f>
        <v>93.544</v>
      </c>
      <c r="CC6" s="13">
        <f>+'ZC ITA'!CY6</f>
        <v>93.435</v>
      </c>
      <c r="CD6" s="13">
        <f>+'ZC ITA'!CZ6</f>
        <v>93.12</v>
      </c>
      <c r="CE6" s="13">
        <f>+'ZC ITA'!DA6</f>
        <v>93.213</v>
      </c>
      <c r="CF6" s="13">
        <f>+'ZC ITA'!DB6</f>
        <v>93.075</v>
      </c>
      <c r="CG6" s="13">
        <f>+'ZC ITA'!DC6</f>
        <v>93.185</v>
      </c>
      <c r="CH6" s="13">
        <f>+'ZC ITA'!DD6</f>
        <v>92.974</v>
      </c>
      <c r="CI6" s="13">
        <f>+'ZC ITA'!DE6</f>
        <v>93.081</v>
      </c>
      <c r="CJ6" s="13">
        <f>+'ZC ITA'!DF6</f>
        <v>92.899</v>
      </c>
      <c r="CK6" s="13">
        <f>+'ZC ITA'!DG6</f>
        <v>92.725</v>
      </c>
      <c r="CL6" s="13">
        <f>+'ZC ITA'!DH6</f>
        <v>93.147</v>
      </c>
      <c r="CM6" s="13">
        <f>+'ZC ITA'!DI6</f>
        <v>92.34</v>
      </c>
      <c r="CN6" s="13">
        <f>+'ZC ITA'!DJ6</f>
        <v>92.138</v>
      </c>
      <c r="CO6" s="13">
        <f>+'ZC ITA'!DK6</f>
        <v>92.442</v>
      </c>
      <c r="CP6" s="13">
        <f>+'ZC ITA'!DL6</f>
        <v>91.774</v>
      </c>
      <c r="CQ6" s="13">
        <f>+'ZC ITA'!DM6</f>
        <v>91.56</v>
      </c>
      <c r="CR6" s="13">
        <f>+'ZC ITA'!DN6</f>
        <v>91.474</v>
      </c>
      <c r="CS6" s="13">
        <f>+'ZC ITA'!DO6</f>
        <v>91.478</v>
      </c>
      <c r="CT6" s="13">
        <f>+'ZC ITA'!DP6</f>
        <v>0</v>
      </c>
      <c r="CU6" s="13">
        <f>+'ZC ITA'!DQ6</f>
        <v>0</v>
      </c>
      <c r="CV6" s="13">
        <f>+'ZC ITA'!DR6</f>
        <v>0</v>
      </c>
      <c r="CW6" s="13">
        <f>+'ZC ITA'!DS6</f>
        <v>0</v>
      </c>
      <c r="CX6" s="13">
        <f>+'ZC ITA'!DT6</f>
        <v>0</v>
      </c>
      <c r="CY6" s="13">
        <f>+'ZC ITA'!DU6</f>
        <v>0</v>
      </c>
      <c r="CZ6" s="13">
        <f>+'ZC ITA'!DV6</f>
        <v>0</v>
      </c>
      <c r="DA6" s="13">
        <f>+'ZC ITA'!DW6</f>
        <v>0</v>
      </c>
      <c r="DB6" s="13">
        <f>+'ZC ITA'!DX6</f>
        <v>0</v>
      </c>
      <c r="DC6" s="13">
        <f>+'ZC ITA'!DY6</f>
        <v>0</v>
      </c>
      <c r="DD6" s="13">
        <f>+'ZC ITA'!DZ6</f>
        <v>0</v>
      </c>
      <c r="DE6" s="13">
        <f>+'ZC ITA'!EA6</f>
        <v>0</v>
      </c>
      <c r="DF6" s="13">
        <f>+'ZC ITA'!EB6</f>
        <v>0</v>
      </c>
      <c r="DG6" s="13">
        <f>+'ZC ITA'!EC6</f>
        <v>0</v>
      </c>
      <c r="DH6" s="13">
        <f>+'ZC ITA'!ED6</f>
        <v>0</v>
      </c>
      <c r="DI6" s="13">
        <f>+'ZC ITA'!EE6</f>
        <v>0</v>
      </c>
      <c r="DJ6" s="13">
        <f>+'ZC ITA'!EF6</f>
        <v>0</v>
      </c>
      <c r="DK6" s="13">
        <f>+'ZC ITA'!EG6</f>
        <v>0</v>
      </c>
      <c r="DL6" s="13">
        <f>+'ZC ITA'!EH6</f>
        <v>0</v>
      </c>
      <c r="DM6" s="13">
        <f>+'ZC ITA'!EI6</f>
        <v>0</v>
      </c>
      <c r="DN6" s="13">
        <f>+'ZC ITA'!EJ6</f>
        <v>0</v>
      </c>
      <c r="DO6" s="13">
        <f>+'ZC ITA'!EK6</f>
        <v>0</v>
      </c>
      <c r="DP6" s="13">
        <f>+'ZC ITA'!EL6</f>
        <v>0</v>
      </c>
      <c r="DQ6" s="13">
        <f>+'ZC ITA'!EM6</f>
        <v>0</v>
      </c>
      <c r="DR6" s="13">
        <f>+'ZC ITA'!EN6</f>
        <v>0</v>
      </c>
      <c r="DS6" s="13">
        <f>+'ZC ITA'!EO6</f>
        <v>0</v>
      </c>
      <c r="DT6" s="13">
        <f>+'ZC ITA'!EP6</f>
        <v>0</v>
      </c>
      <c r="DU6" s="13">
        <f>+'ZC ITA'!EQ6</f>
        <v>0</v>
      </c>
      <c r="DV6" s="13">
        <f>+'ZC ITA'!ER6</f>
        <v>0</v>
      </c>
      <c r="DW6" s="13">
        <f>+'ZC ITA'!ES6</f>
        <v>0</v>
      </c>
      <c r="DX6" s="13">
        <f>+'ZC ITA'!ET6</f>
        <v>0</v>
      </c>
      <c r="DY6" s="13">
        <f>+'ZC ITA'!EU6</f>
        <v>0</v>
      </c>
      <c r="DZ6" s="13">
        <f>+'ZC ITA'!EV6</f>
        <v>0</v>
      </c>
      <c r="EA6" s="13">
        <f>+'ZC ITA'!EW6</f>
        <v>0</v>
      </c>
      <c r="EB6" s="13">
        <f>+'ZC ITA'!EX6</f>
        <v>0</v>
      </c>
      <c r="EC6" s="13">
        <f>+'ZC ITA'!EY6</f>
        <v>0</v>
      </c>
      <c r="ED6" s="13">
        <f>+'ZC ITA'!EZ6</f>
        <v>0</v>
      </c>
      <c r="EE6" s="13">
        <f>+'ZC ITA'!FA6</f>
        <v>0</v>
      </c>
      <c r="EF6" s="13">
        <f>+'ZC ITA'!FB6</f>
        <v>0</v>
      </c>
    </row>
    <row r="7" spans="1:136" ht="11.25">
      <c r="A7" s="8">
        <v>4</v>
      </c>
      <c r="B7" s="28" t="str">
        <f>+'ZC ITA'!B7</f>
        <v>Ctz-30Ap10</v>
      </c>
      <c r="C7" s="59" t="str">
        <f>+'ZC ITA'!C7</f>
        <v>IT0004361058</v>
      </c>
      <c r="D7" s="47">
        <f>+'ZC ITA'!D7</f>
        <v>39568</v>
      </c>
      <c r="E7" s="47">
        <f>+'ZC ITA'!E7</f>
        <v>40298</v>
      </c>
      <c r="F7" s="60">
        <f>+'ZC ITA'!F7</f>
        <v>92.28</v>
      </c>
      <c r="G7" s="60">
        <f>+'ZC ITA'!G7</f>
        <v>100</v>
      </c>
      <c r="H7" s="17" t="e">
        <f t="shared" si="0"/>
        <v>#NAME?</v>
      </c>
      <c r="I7" s="12" t="e">
        <f t="shared" si="1"/>
        <v>#NAME?</v>
      </c>
      <c r="J7" s="12" t="e">
        <f>IF(F7="?","",(I7-F7)*$M$1)</f>
        <v>#NAME?</v>
      </c>
      <c r="K7" s="13">
        <f>IF(F7="?","",G7-(G7-F7)*$M$1)</f>
        <v>99.035</v>
      </c>
      <c r="L7" s="14" t="e">
        <f t="shared" si="4"/>
        <v>#NAME?</v>
      </c>
      <c r="M7" s="14" t="e">
        <f t="shared" si="5"/>
        <v>#NAME?</v>
      </c>
      <c r="N7" s="26">
        <f t="shared" si="6"/>
        <v>0.0005530576921107555</v>
      </c>
      <c r="O7" s="19">
        <f>+'ZC ITA'!AK7</f>
        <v>97.693</v>
      </c>
      <c r="P7" s="13">
        <f>+'ZC ITA'!AL7</f>
        <v>97.639</v>
      </c>
      <c r="Q7" s="13">
        <f>+'ZC ITA'!AM7</f>
        <v>97.45</v>
      </c>
      <c r="R7" s="13">
        <f>+'ZC ITA'!AN7</f>
        <v>96.935</v>
      </c>
      <c r="S7" s="13">
        <f>+'ZC ITA'!AO7</f>
        <v>96.645</v>
      </c>
      <c r="T7" s="13">
        <f>+'ZC ITA'!AP7</f>
        <v>96.61</v>
      </c>
      <c r="U7" s="13">
        <f>+'ZC ITA'!AQ7</f>
        <v>96.045</v>
      </c>
      <c r="V7" s="13">
        <f>+'ZC ITA'!AR7</f>
        <v>95.95</v>
      </c>
      <c r="W7" s="13">
        <f>+'ZC ITA'!AS7</f>
        <v>96.088</v>
      </c>
      <c r="X7" s="13">
        <f>+'ZC ITA'!AT7</f>
        <v>96.1</v>
      </c>
      <c r="Y7" s="13">
        <f>+'ZC ITA'!AU7</f>
        <v>95.855</v>
      </c>
      <c r="Z7" s="13">
        <f>+'ZC ITA'!AV7</f>
        <v>95.682</v>
      </c>
      <c r="AA7" s="13">
        <f>+'ZC ITA'!AW7</f>
        <v>95.22</v>
      </c>
      <c r="AB7" s="13">
        <f>+'ZC ITA'!AX7</f>
        <v>95.2</v>
      </c>
      <c r="AC7" s="13">
        <f>+'ZC ITA'!AY7</f>
        <v>95.157</v>
      </c>
      <c r="AD7" s="13">
        <f>+'ZC ITA'!AZ7</f>
        <v>95.09</v>
      </c>
      <c r="AE7" s="13">
        <f>+'ZC ITA'!BA7</f>
        <v>94.581</v>
      </c>
      <c r="AF7" s="13">
        <f>+'ZC ITA'!BB7</f>
        <v>93.854</v>
      </c>
      <c r="AG7" s="13">
        <f>+'ZC ITA'!BC7</f>
        <v>93.406</v>
      </c>
      <c r="AH7" s="13">
        <f>+'ZC ITA'!BD7</f>
        <v>93.358</v>
      </c>
      <c r="AI7" s="13">
        <f>+'ZC ITA'!BE7</f>
        <v>93.408</v>
      </c>
      <c r="AJ7" s="13">
        <f>+'ZC ITA'!BF7</f>
        <v>93.104</v>
      </c>
      <c r="AK7" s="13">
        <f>+'ZC ITA'!BG7</f>
        <v>92.98</v>
      </c>
      <c r="AL7" s="13">
        <f>+'ZC ITA'!BH7</f>
        <v>93.105</v>
      </c>
      <c r="AM7" s="13">
        <f>+'ZC ITA'!BI7</f>
        <v>92.962</v>
      </c>
      <c r="AN7" s="13">
        <f>+'ZC ITA'!BJ7</f>
        <v>92.521</v>
      </c>
      <c r="AO7" s="13">
        <f>+'ZC ITA'!BK7</f>
        <v>92.236</v>
      </c>
      <c r="AP7" s="13">
        <f>+'ZC ITA'!BL7</f>
        <v>92.056</v>
      </c>
      <c r="AQ7" s="13">
        <f>+'ZC ITA'!BM7</f>
        <v>92.072</v>
      </c>
      <c r="AR7" s="13">
        <f>+'ZC ITA'!BN7</f>
        <v>91.91</v>
      </c>
      <c r="AS7" s="13">
        <f>+'ZC ITA'!BO7</f>
        <v>91.767</v>
      </c>
      <c r="AT7" s="13">
        <f>+'ZC ITA'!BP7</f>
        <v>91.53</v>
      </c>
      <c r="AU7" s="13">
        <f>+'ZC ITA'!BQ7</f>
        <v>91.4</v>
      </c>
      <c r="AV7" s="13">
        <f>+'ZC ITA'!BR7</f>
        <v>91.455</v>
      </c>
      <c r="AW7" s="13">
        <f>+'ZC ITA'!BS7</f>
        <v>91.85</v>
      </c>
      <c r="AX7" s="13">
        <f>+'ZC ITA'!BT7</f>
        <v>91.95</v>
      </c>
      <c r="AY7" s="13">
        <f>+'ZC ITA'!BU7</f>
        <v>92.197</v>
      </c>
      <c r="AZ7" s="13">
        <f>+'ZC ITA'!BV7</f>
        <v>92.516</v>
      </c>
      <c r="BA7" s="13">
        <f>+'ZC ITA'!BW7</f>
        <v>92.242</v>
      </c>
      <c r="BB7" s="13">
        <f>+'ZC ITA'!BX7</f>
        <v>92</v>
      </c>
      <c r="BC7" s="13">
        <f>+'ZC ITA'!BY7</f>
        <v>92</v>
      </c>
      <c r="BD7" s="13">
        <f>+'ZC ITA'!BZ7</f>
        <v>0</v>
      </c>
      <c r="BE7" s="13">
        <f>+'ZC ITA'!CA7</f>
        <v>0</v>
      </c>
      <c r="BF7" s="13">
        <f>+'ZC ITA'!CB7</f>
        <v>0</v>
      </c>
      <c r="BG7" s="13">
        <f>+'ZC ITA'!CC7</f>
        <v>0</v>
      </c>
      <c r="BH7" s="13">
        <f>+'ZC ITA'!CD7</f>
        <v>0</v>
      </c>
      <c r="BI7" s="13">
        <f>+'ZC ITA'!CE7</f>
        <v>0</v>
      </c>
      <c r="BJ7" s="13">
        <f>+'ZC ITA'!CF7</f>
        <v>0</v>
      </c>
      <c r="BK7" s="13">
        <f>+'ZC ITA'!CG7</f>
        <v>0</v>
      </c>
      <c r="BL7" s="13">
        <f>+'ZC ITA'!CH7</f>
        <v>0</v>
      </c>
      <c r="BM7" s="13">
        <f>+'ZC ITA'!CI7</f>
        <v>0</v>
      </c>
      <c r="BN7" s="13">
        <f>+'ZC ITA'!CJ7</f>
        <v>0</v>
      </c>
      <c r="BO7" s="13">
        <f>+'ZC ITA'!CK7</f>
        <v>0</v>
      </c>
      <c r="BP7" s="13">
        <f>+'ZC ITA'!CL7</f>
        <v>0</v>
      </c>
      <c r="BQ7" s="13">
        <f>+'ZC ITA'!CM7</f>
        <v>0</v>
      </c>
      <c r="BR7" s="13">
        <f>+'ZC ITA'!CN7</f>
        <v>0</v>
      </c>
      <c r="BS7" s="13">
        <f>+'ZC ITA'!CO7</f>
        <v>0</v>
      </c>
      <c r="BT7" s="13">
        <f>+'ZC ITA'!CP7</f>
        <v>0</v>
      </c>
      <c r="BU7" s="13">
        <f>+'ZC ITA'!CQ7</f>
        <v>0</v>
      </c>
      <c r="BV7" s="13">
        <f>+'ZC ITA'!CR7</f>
        <v>0</v>
      </c>
      <c r="BW7" s="13">
        <f>+'ZC ITA'!CS7</f>
        <v>0</v>
      </c>
      <c r="BX7" s="13">
        <f>+'ZC ITA'!CT7</f>
        <v>0</v>
      </c>
      <c r="BY7" s="13">
        <f>+'ZC ITA'!CU7</f>
        <v>0</v>
      </c>
      <c r="BZ7" s="13">
        <f>+'ZC ITA'!CV7</f>
        <v>0</v>
      </c>
      <c r="CA7" s="13">
        <f>+'ZC ITA'!CW7</f>
        <v>0</v>
      </c>
      <c r="CB7" s="13">
        <f>+'ZC ITA'!CX7</f>
        <v>0</v>
      </c>
      <c r="CC7" s="13">
        <f>+'ZC ITA'!CY7</f>
        <v>0</v>
      </c>
      <c r="CD7" s="13">
        <f>+'ZC ITA'!CZ7</f>
        <v>0</v>
      </c>
      <c r="CE7" s="13">
        <f>+'ZC ITA'!DA7</f>
        <v>0</v>
      </c>
      <c r="CF7" s="13">
        <f>+'ZC ITA'!DB7</f>
        <v>0</v>
      </c>
      <c r="CG7" s="13">
        <f>+'ZC ITA'!DC7</f>
        <v>0</v>
      </c>
      <c r="CH7" s="13">
        <f>+'ZC ITA'!DD7</f>
        <v>0</v>
      </c>
      <c r="CI7" s="13">
        <f>+'ZC ITA'!DE7</f>
        <v>0</v>
      </c>
      <c r="CJ7" s="13">
        <f>+'ZC ITA'!DF7</f>
        <v>0</v>
      </c>
      <c r="CK7" s="13">
        <f>+'ZC ITA'!DG7</f>
        <v>0</v>
      </c>
      <c r="CL7" s="13">
        <f>+'ZC ITA'!DH7</f>
        <v>0</v>
      </c>
      <c r="CM7" s="13">
        <f>+'ZC ITA'!DI7</f>
        <v>0</v>
      </c>
      <c r="CN7" s="13">
        <f>+'ZC ITA'!DJ7</f>
        <v>0</v>
      </c>
      <c r="CO7" s="13">
        <f>+'ZC ITA'!DK7</f>
        <v>0</v>
      </c>
      <c r="CP7" s="13">
        <f>+'ZC ITA'!DL7</f>
        <v>0</v>
      </c>
      <c r="CQ7" s="13">
        <f>+'ZC ITA'!DM7</f>
        <v>0</v>
      </c>
      <c r="CR7" s="13">
        <f>+'ZC ITA'!DN7</f>
        <v>0</v>
      </c>
      <c r="CS7" s="13">
        <f>+'ZC ITA'!DO7</f>
        <v>0</v>
      </c>
      <c r="CT7" s="13">
        <f>+'ZC ITA'!DP7</f>
        <v>0</v>
      </c>
      <c r="CU7" s="13">
        <f>+'ZC ITA'!DQ7</f>
        <v>0</v>
      </c>
      <c r="CV7" s="13">
        <f>+'ZC ITA'!DR7</f>
        <v>0</v>
      </c>
      <c r="CW7" s="13">
        <f>+'ZC ITA'!DS7</f>
        <v>0</v>
      </c>
      <c r="CX7" s="13">
        <f>+'ZC ITA'!DT7</f>
        <v>0</v>
      </c>
      <c r="CY7" s="13">
        <f>+'ZC ITA'!DU7</f>
        <v>0</v>
      </c>
      <c r="CZ7" s="13">
        <f>+'ZC ITA'!DV7</f>
        <v>0</v>
      </c>
      <c r="DA7" s="13">
        <f>+'ZC ITA'!DW7</f>
        <v>0</v>
      </c>
      <c r="DB7" s="13">
        <f>+'ZC ITA'!DX7</f>
        <v>0</v>
      </c>
      <c r="DC7" s="13">
        <f>+'ZC ITA'!DY7</f>
        <v>0</v>
      </c>
      <c r="DD7" s="13">
        <f>+'ZC ITA'!DZ7</f>
        <v>0</v>
      </c>
      <c r="DE7" s="13">
        <f>+'ZC ITA'!EA7</f>
        <v>0</v>
      </c>
      <c r="DF7" s="13">
        <f>+'ZC ITA'!EB7</f>
        <v>0</v>
      </c>
      <c r="DG7" s="13">
        <f>+'ZC ITA'!EC7</f>
        <v>0</v>
      </c>
      <c r="DH7" s="13">
        <f>+'ZC ITA'!ED7</f>
        <v>0</v>
      </c>
      <c r="DI7" s="13">
        <f>+'ZC ITA'!EE7</f>
        <v>0</v>
      </c>
      <c r="DJ7" s="13">
        <f>+'ZC ITA'!EF7</f>
        <v>0</v>
      </c>
      <c r="DK7" s="13">
        <f>+'ZC ITA'!EG7</f>
        <v>0</v>
      </c>
      <c r="DL7" s="13">
        <f>+'ZC ITA'!EH7</f>
        <v>0</v>
      </c>
      <c r="DM7" s="13">
        <f>+'ZC ITA'!EI7</f>
        <v>0</v>
      </c>
      <c r="DN7" s="13">
        <f>+'ZC ITA'!EJ7</f>
        <v>0</v>
      </c>
      <c r="DO7" s="13">
        <f>+'ZC ITA'!EK7</f>
        <v>0</v>
      </c>
      <c r="DP7" s="13">
        <f>+'ZC ITA'!EL7</f>
        <v>0</v>
      </c>
      <c r="DQ7" s="13">
        <f>+'ZC ITA'!EM7</f>
        <v>0</v>
      </c>
      <c r="DR7" s="13">
        <f>+'ZC ITA'!EN7</f>
        <v>0</v>
      </c>
      <c r="DS7" s="13">
        <f>+'ZC ITA'!EO7</f>
        <v>0</v>
      </c>
      <c r="DT7" s="13">
        <f>+'ZC ITA'!EP7</f>
        <v>0</v>
      </c>
      <c r="DU7" s="13">
        <f>+'ZC ITA'!EQ7</f>
        <v>0</v>
      </c>
      <c r="DV7" s="13">
        <f>+'ZC ITA'!ER7</f>
        <v>0</v>
      </c>
      <c r="DW7" s="13">
        <f>+'ZC ITA'!ES7</f>
        <v>0</v>
      </c>
      <c r="DX7" s="13">
        <f>+'ZC ITA'!ET7</f>
        <v>0</v>
      </c>
      <c r="DY7" s="13">
        <f>+'ZC ITA'!EU7</f>
        <v>0</v>
      </c>
      <c r="DZ7" s="13">
        <f>+'ZC ITA'!EV7</f>
        <v>0</v>
      </c>
      <c r="EA7" s="13">
        <f>+'ZC ITA'!EW7</f>
        <v>0</v>
      </c>
      <c r="EB7" s="13">
        <f>+'ZC ITA'!EX7</f>
        <v>0</v>
      </c>
      <c r="EC7" s="13">
        <f>+'ZC ITA'!EY7</f>
        <v>0</v>
      </c>
      <c r="ED7" s="13">
        <f>+'ZC ITA'!EZ7</f>
        <v>0</v>
      </c>
      <c r="EE7" s="13">
        <f>+'ZC ITA'!FA7</f>
        <v>0</v>
      </c>
      <c r="EF7" s="13">
        <f>+'ZC ITA'!FB7</f>
        <v>0</v>
      </c>
    </row>
    <row r="8" spans="1:136" ht="11.25">
      <c r="A8" s="8">
        <v>5</v>
      </c>
      <c r="B8" s="28" t="str">
        <f>+'ZC ITA'!B8</f>
        <v>Ctz-30St10</v>
      </c>
      <c r="C8" s="59" t="str">
        <f>+'ZC ITA'!C8</f>
        <v>IT0004413909</v>
      </c>
      <c r="D8" s="47">
        <f>+'ZC ITA'!D8</f>
        <v>39721</v>
      </c>
      <c r="E8" s="47">
        <f>+'ZC ITA'!E8</f>
        <v>40451</v>
      </c>
      <c r="F8" s="60">
        <f>+'ZC ITA'!F8</f>
        <v>91.928</v>
      </c>
      <c r="G8" s="60">
        <f>+'ZC ITA'!G8</f>
        <v>100</v>
      </c>
      <c r="H8" s="17" t="e">
        <f t="shared" si="0"/>
        <v>#NAME?</v>
      </c>
      <c r="I8" s="12" t="e">
        <f t="shared" si="1"/>
        <v>#NAME?</v>
      </c>
      <c r="J8" s="12" t="e">
        <f>IF(F8="?","",(I8-F8)*$M$1)</f>
        <v>#NAME?</v>
      </c>
      <c r="K8" s="13">
        <f>IF(F8="?","",G8-(G8-F8)*$M$1)</f>
        <v>98.991</v>
      </c>
      <c r="L8" s="14" t="e">
        <f t="shared" si="4"/>
        <v>#NAME?</v>
      </c>
      <c r="M8" s="14" t="e">
        <f t="shared" si="5"/>
        <v>#NAME?</v>
      </c>
      <c r="N8" s="26">
        <f t="shared" si="6"/>
        <v>0.0013007284079084287</v>
      </c>
      <c r="O8" s="19">
        <f>+'ZC ITA'!AK8</f>
        <v>96.225</v>
      </c>
      <c r="P8" s="13">
        <f>+'ZC ITA'!AL8</f>
        <v>96.1</v>
      </c>
      <c r="Q8" s="13">
        <f>+'ZC ITA'!AM8</f>
        <v>95.83</v>
      </c>
      <c r="R8" s="13">
        <f>+'ZC ITA'!AN8</f>
        <v>95</v>
      </c>
      <c r="S8" s="13">
        <f>+'ZC ITA'!AO8</f>
        <v>94.973</v>
      </c>
      <c r="T8" s="13">
        <f>+'ZC ITA'!AP8</f>
        <v>94.9</v>
      </c>
      <c r="U8" s="13">
        <f>+'ZC ITA'!AQ8</f>
        <v>94.302</v>
      </c>
      <c r="V8" s="13">
        <f>+'ZC ITA'!AR8</f>
        <v>94.429</v>
      </c>
      <c r="W8" s="13">
        <f>+'ZC ITA'!AS8</f>
        <v>94.284</v>
      </c>
      <c r="X8" s="13">
        <f>+'ZC ITA'!AT8</f>
        <v>94.332</v>
      </c>
      <c r="Y8" s="13">
        <f>+'ZC ITA'!AU8</f>
        <v>94.285</v>
      </c>
      <c r="Z8" s="13">
        <f>+'ZC ITA'!AV8</f>
        <v>94.07</v>
      </c>
      <c r="AA8" s="13">
        <f>+'ZC ITA'!AW8</f>
        <v>93.61</v>
      </c>
      <c r="AB8" s="13">
        <f>+'ZC ITA'!AX8</f>
        <v>93.709</v>
      </c>
      <c r="AC8" s="13">
        <f>+'ZC ITA'!AY8</f>
        <v>93.48</v>
      </c>
      <c r="AD8" s="13">
        <f>+'ZC ITA'!AZ8</f>
        <v>93.34</v>
      </c>
      <c r="AE8" s="13">
        <f>+'ZC ITA'!BA8</f>
        <v>92.754</v>
      </c>
      <c r="AF8" s="13">
        <f>+'ZC ITA'!BB8</f>
        <v>91.881</v>
      </c>
      <c r="AG8" s="13">
        <f>+'ZC ITA'!BC8</f>
        <v>91.881</v>
      </c>
      <c r="AH8" s="13">
        <f>+'ZC ITA'!BD8</f>
        <v>0</v>
      </c>
      <c r="AI8" s="13">
        <f>+'ZC ITA'!BE8</f>
        <v>0</v>
      </c>
      <c r="AJ8" s="13">
        <f>+'ZC ITA'!BF8</f>
        <v>0</v>
      </c>
      <c r="AK8" s="13">
        <f>+'ZC ITA'!BG8</f>
        <v>0</v>
      </c>
      <c r="AL8" s="13">
        <f>+'ZC ITA'!BH8</f>
        <v>0</v>
      </c>
      <c r="AM8" s="13">
        <f>+'ZC ITA'!BI8</f>
        <v>0</v>
      </c>
      <c r="AN8" s="13">
        <f>+'ZC ITA'!BJ8</f>
        <v>0</v>
      </c>
      <c r="AO8" s="13">
        <f>+'ZC ITA'!BK8</f>
        <v>0</v>
      </c>
      <c r="AP8" s="13">
        <f>+'ZC ITA'!BL8</f>
        <v>0</v>
      </c>
      <c r="AQ8" s="13">
        <f>+'ZC ITA'!BM8</f>
        <v>0</v>
      </c>
      <c r="AR8" s="13">
        <f>+'ZC ITA'!BN8</f>
        <v>0</v>
      </c>
      <c r="AS8" s="13">
        <f>+'ZC ITA'!BO8</f>
        <v>0</v>
      </c>
      <c r="AT8" s="13">
        <f>+'ZC ITA'!BP8</f>
        <v>0</v>
      </c>
      <c r="AU8" s="13">
        <f>+'ZC ITA'!BQ8</f>
        <v>0</v>
      </c>
      <c r="AV8" s="13">
        <f>+'ZC ITA'!BR8</f>
        <v>0</v>
      </c>
      <c r="AW8" s="13">
        <f>+'ZC ITA'!BS8</f>
        <v>0</v>
      </c>
      <c r="AX8" s="13">
        <f>+'ZC ITA'!BT8</f>
        <v>0</v>
      </c>
      <c r="AY8" s="13">
        <f>+'ZC ITA'!BU8</f>
        <v>0</v>
      </c>
      <c r="AZ8" s="13">
        <f>+'ZC ITA'!BV8</f>
        <v>0</v>
      </c>
      <c r="BA8" s="13">
        <f>+'ZC ITA'!BW8</f>
        <v>0</v>
      </c>
      <c r="BB8" s="13">
        <f>+'ZC ITA'!BX8</f>
        <v>0</v>
      </c>
      <c r="BC8" s="13">
        <f>+'ZC ITA'!BY8</f>
        <v>0</v>
      </c>
      <c r="BD8" s="13">
        <f>+'ZC ITA'!BZ8</f>
        <v>0</v>
      </c>
      <c r="BE8" s="13">
        <f>+'ZC ITA'!CA8</f>
        <v>0</v>
      </c>
      <c r="BF8" s="13">
        <f>+'ZC ITA'!CB8</f>
        <v>0</v>
      </c>
      <c r="BG8" s="13">
        <f>+'ZC ITA'!CC8</f>
        <v>0</v>
      </c>
      <c r="BH8" s="13">
        <f>+'ZC ITA'!CD8</f>
        <v>0</v>
      </c>
      <c r="BI8" s="13">
        <f>+'ZC ITA'!CE8</f>
        <v>0</v>
      </c>
      <c r="BJ8" s="13">
        <f>+'ZC ITA'!CF8</f>
        <v>0</v>
      </c>
      <c r="BK8" s="13">
        <f>+'ZC ITA'!CG8</f>
        <v>0</v>
      </c>
      <c r="BL8" s="13">
        <f>+'ZC ITA'!CH8</f>
        <v>0</v>
      </c>
      <c r="BM8" s="13">
        <f>+'ZC ITA'!CI8</f>
        <v>0</v>
      </c>
      <c r="BN8" s="13">
        <f>+'ZC ITA'!CJ8</f>
        <v>0</v>
      </c>
      <c r="BO8" s="13">
        <f>+'ZC ITA'!CK8</f>
        <v>0</v>
      </c>
      <c r="BP8" s="13">
        <f>+'ZC ITA'!CL8</f>
        <v>0</v>
      </c>
      <c r="BQ8" s="13">
        <f>+'ZC ITA'!CM8</f>
        <v>0</v>
      </c>
      <c r="BR8" s="13">
        <f>+'ZC ITA'!CN8</f>
        <v>0</v>
      </c>
      <c r="BS8" s="13">
        <f>+'ZC ITA'!CO8</f>
        <v>0</v>
      </c>
      <c r="BT8" s="13">
        <f>+'ZC ITA'!CP8</f>
        <v>0</v>
      </c>
      <c r="BU8" s="13">
        <f>+'ZC ITA'!CQ8</f>
        <v>0</v>
      </c>
      <c r="BV8" s="13">
        <f>+'ZC ITA'!CR8</f>
        <v>0</v>
      </c>
      <c r="BW8" s="13">
        <f>+'ZC ITA'!CS8</f>
        <v>0</v>
      </c>
      <c r="BX8" s="13">
        <f>+'ZC ITA'!CT8</f>
        <v>0</v>
      </c>
      <c r="BY8" s="13">
        <f>+'ZC ITA'!CU8</f>
        <v>0</v>
      </c>
      <c r="BZ8" s="13">
        <f>+'ZC ITA'!CV8</f>
        <v>0</v>
      </c>
      <c r="CA8" s="13">
        <f>+'ZC ITA'!CW8</f>
        <v>0</v>
      </c>
      <c r="CB8" s="13">
        <f>+'ZC ITA'!CX8</f>
        <v>0</v>
      </c>
      <c r="CC8" s="13">
        <f>+'ZC ITA'!CY8</f>
        <v>0</v>
      </c>
      <c r="CD8" s="13">
        <f>+'ZC ITA'!CZ8</f>
        <v>0</v>
      </c>
      <c r="CE8" s="13">
        <f>+'ZC ITA'!DA8</f>
        <v>0</v>
      </c>
      <c r="CF8" s="13">
        <f>+'ZC ITA'!DB8</f>
        <v>0</v>
      </c>
      <c r="CG8" s="13">
        <f>+'ZC ITA'!DC8</f>
        <v>0</v>
      </c>
      <c r="CH8" s="13">
        <f>+'ZC ITA'!DD8</f>
        <v>0</v>
      </c>
      <c r="CI8" s="13">
        <f>+'ZC ITA'!DE8</f>
        <v>0</v>
      </c>
      <c r="CJ8" s="13">
        <f>+'ZC ITA'!DF8</f>
        <v>0</v>
      </c>
      <c r="CK8" s="13">
        <f>+'ZC ITA'!DG8</f>
        <v>0</v>
      </c>
      <c r="CL8" s="13">
        <f>+'ZC ITA'!DH8</f>
        <v>0</v>
      </c>
      <c r="CM8" s="13">
        <f>+'ZC ITA'!DI8</f>
        <v>0</v>
      </c>
      <c r="CN8" s="13">
        <f>+'ZC ITA'!DJ8</f>
        <v>0</v>
      </c>
      <c r="CO8" s="13">
        <f>+'ZC ITA'!DK8</f>
        <v>0</v>
      </c>
      <c r="CP8" s="13">
        <f>+'ZC ITA'!DL8</f>
        <v>0</v>
      </c>
      <c r="CQ8" s="13">
        <f>+'ZC ITA'!DM8</f>
        <v>0</v>
      </c>
      <c r="CR8" s="13">
        <f>+'ZC ITA'!DN8</f>
        <v>0</v>
      </c>
      <c r="CS8" s="13">
        <f>+'ZC ITA'!DO8</f>
        <v>0</v>
      </c>
      <c r="CT8" s="13">
        <f>+'ZC ITA'!DP8</f>
        <v>0</v>
      </c>
      <c r="CU8" s="13">
        <f>+'ZC ITA'!DQ8</f>
        <v>0</v>
      </c>
      <c r="CV8" s="13">
        <f>+'ZC ITA'!DR8</f>
        <v>0</v>
      </c>
      <c r="CW8" s="13">
        <f>+'ZC ITA'!DS8</f>
        <v>0</v>
      </c>
      <c r="CX8" s="13">
        <f>+'ZC ITA'!DT8</f>
        <v>0</v>
      </c>
      <c r="CY8" s="13">
        <f>+'ZC ITA'!DU8</f>
        <v>0</v>
      </c>
      <c r="CZ8" s="13">
        <f>+'ZC ITA'!DV8</f>
        <v>0</v>
      </c>
      <c r="DA8" s="13">
        <f>+'ZC ITA'!DW8</f>
        <v>0</v>
      </c>
      <c r="DB8" s="13">
        <f>+'ZC ITA'!DX8</f>
        <v>0</v>
      </c>
      <c r="DC8" s="13">
        <f>+'ZC ITA'!DY8</f>
        <v>0</v>
      </c>
      <c r="DD8" s="13">
        <f>+'ZC ITA'!DZ8</f>
        <v>0</v>
      </c>
      <c r="DE8" s="13">
        <f>+'ZC ITA'!EA8</f>
        <v>0</v>
      </c>
      <c r="DF8" s="13">
        <f>+'ZC ITA'!EB8</f>
        <v>0</v>
      </c>
      <c r="DG8" s="13">
        <f>+'ZC ITA'!EC8</f>
        <v>0</v>
      </c>
      <c r="DH8" s="13">
        <f>+'ZC ITA'!ED8</f>
        <v>0</v>
      </c>
      <c r="DI8" s="13">
        <f>+'ZC ITA'!EE8</f>
        <v>0</v>
      </c>
      <c r="DJ8" s="13">
        <f>+'ZC ITA'!EF8</f>
        <v>0</v>
      </c>
      <c r="DK8" s="13">
        <f>+'ZC ITA'!EG8</f>
        <v>0</v>
      </c>
      <c r="DL8" s="13">
        <f>+'ZC ITA'!EH8</f>
        <v>0</v>
      </c>
      <c r="DM8" s="13">
        <f>+'ZC ITA'!EI8</f>
        <v>0</v>
      </c>
      <c r="DN8" s="13">
        <f>+'ZC ITA'!EJ8</f>
        <v>0</v>
      </c>
      <c r="DO8" s="13">
        <f>+'ZC ITA'!EK8</f>
        <v>0</v>
      </c>
      <c r="DP8" s="13">
        <f>+'ZC ITA'!EL8</f>
        <v>0</v>
      </c>
      <c r="DQ8" s="13">
        <f>+'ZC ITA'!EM8</f>
        <v>0</v>
      </c>
      <c r="DR8" s="13">
        <f>+'ZC ITA'!EN8</f>
        <v>0</v>
      </c>
      <c r="DS8" s="13">
        <f>+'ZC ITA'!EO8</f>
        <v>0</v>
      </c>
      <c r="DT8" s="13">
        <f>+'ZC ITA'!EP8</f>
        <v>0</v>
      </c>
      <c r="DU8" s="13">
        <f>+'ZC ITA'!EQ8</f>
        <v>0</v>
      </c>
      <c r="DV8" s="13">
        <f>+'ZC ITA'!ER8</f>
        <v>0</v>
      </c>
      <c r="DW8" s="13">
        <f>+'ZC ITA'!ES8</f>
        <v>0</v>
      </c>
      <c r="DX8" s="13">
        <f>+'ZC ITA'!ET8</f>
        <v>0</v>
      </c>
      <c r="DY8" s="13">
        <f>+'ZC ITA'!EU8</f>
        <v>0</v>
      </c>
      <c r="DZ8" s="13">
        <f>+'ZC ITA'!EV8</f>
        <v>0</v>
      </c>
      <c r="EA8" s="13">
        <f>+'ZC ITA'!EW8</f>
        <v>0</v>
      </c>
      <c r="EB8" s="13">
        <f>+'ZC ITA'!EX8</f>
        <v>0</v>
      </c>
      <c r="EC8" s="13">
        <f>+'ZC ITA'!EY8</f>
        <v>0</v>
      </c>
      <c r="ED8" s="13">
        <f>+'ZC ITA'!EZ8</f>
        <v>0</v>
      </c>
      <c r="EE8" s="13">
        <f>+'ZC ITA'!FA8</f>
        <v>0</v>
      </c>
      <c r="EF8" s="13">
        <f>+'ZC ITA'!FB8</f>
        <v>0</v>
      </c>
    </row>
    <row r="9" spans="1:136" ht="11.25">
      <c r="A9" s="8">
        <v>6</v>
      </c>
      <c r="B9" s="28" t="str">
        <f>+'ZC ITA'!B9</f>
        <v>Mediobanca-96/11 Zc</v>
      </c>
      <c r="C9" s="59" t="str">
        <f>+'ZC ITA'!C9</f>
        <v>IT0000958592</v>
      </c>
      <c r="D9" s="47">
        <f>+'ZC ITA'!D9</f>
        <v>35411</v>
      </c>
      <c r="E9" s="47">
        <f>+'ZC ITA'!E9</f>
        <v>40889</v>
      </c>
      <c r="F9" s="60">
        <f>+'ZC ITA'!F9</f>
        <v>35.36</v>
      </c>
      <c r="G9" s="60">
        <f>+'ZC ITA'!G9</f>
        <v>100</v>
      </c>
      <c r="H9" s="17" t="e">
        <f t="shared" si="0"/>
        <v>#NAME?</v>
      </c>
      <c r="I9" s="12" t="e">
        <f t="shared" si="1"/>
        <v>#NAME?</v>
      </c>
      <c r="J9" s="12" t="e">
        <f t="shared" si="2"/>
        <v>#NAME?</v>
      </c>
      <c r="K9" s="13">
        <f t="shared" si="3"/>
        <v>91.92</v>
      </c>
      <c r="L9" s="14" t="e">
        <f t="shared" si="4"/>
        <v>#NAME?</v>
      </c>
      <c r="M9" s="14" t="e">
        <f t="shared" si="5"/>
        <v>#NAME?</v>
      </c>
      <c r="N9" s="26">
        <f t="shared" si="6"/>
        <v>-0.007603305785123942</v>
      </c>
      <c r="O9" s="19">
        <f>+'ZC ITA'!AK9</f>
        <v>90.06</v>
      </c>
      <c r="P9" s="13">
        <f>+'ZC ITA'!AL9</f>
        <v>90.75</v>
      </c>
      <c r="Q9" s="13">
        <f>+'ZC ITA'!AM9</f>
        <v>89.93</v>
      </c>
      <c r="R9" s="13">
        <f>+'ZC ITA'!AN9</f>
        <v>89.18</v>
      </c>
      <c r="S9" s="13">
        <f>+'ZC ITA'!AO9</f>
        <v>88.7</v>
      </c>
      <c r="T9" s="13">
        <f>+'ZC ITA'!AP9</f>
        <v>88.29</v>
      </c>
      <c r="U9" s="13">
        <f>+'ZC ITA'!AQ9</f>
        <v>87.73</v>
      </c>
      <c r="V9" s="13">
        <f>+'ZC ITA'!AR9</f>
        <v>88.2</v>
      </c>
      <c r="W9" s="13">
        <f>+'ZC ITA'!AS9</f>
        <v>87.22</v>
      </c>
      <c r="X9" s="13">
        <f>+'ZC ITA'!AT9</f>
        <v>86.98</v>
      </c>
      <c r="Y9" s="13">
        <f>+'ZC ITA'!AU9</f>
        <v>86.41</v>
      </c>
      <c r="Z9" s="13">
        <f>+'ZC ITA'!AV9</f>
        <v>86.8</v>
      </c>
      <c r="AA9" s="13">
        <f>+'ZC ITA'!AW9</f>
        <v>85.9</v>
      </c>
      <c r="AB9" s="13">
        <f>+'ZC ITA'!AX9</f>
        <v>86.05</v>
      </c>
      <c r="AC9" s="13">
        <f>+'ZC ITA'!AY9</f>
        <v>84.25</v>
      </c>
      <c r="AD9" s="13">
        <f>+'ZC ITA'!AZ9</f>
        <v>83</v>
      </c>
      <c r="AE9" s="13">
        <f>+'ZC ITA'!BA9</f>
        <v>84.31</v>
      </c>
      <c r="AF9" s="13">
        <f>+'ZC ITA'!BB9</f>
        <v>84.73</v>
      </c>
      <c r="AG9" s="13">
        <f>+'ZC ITA'!BC9</f>
        <v>85.29</v>
      </c>
      <c r="AH9" s="13">
        <f>+'ZC ITA'!BD9</f>
        <v>85.93</v>
      </c>
      <c r="AI9" s="13">
        <f>+'ZC ITA'!BE9</f>
        <v>85.75</v>
      </c>
      <c r="AJ9" s="13">
        <f>+'ZC ITA'!BF9</f>
        <v>85.9</v>
      </c>
      <c r="AK9" s="13">
        <f>+'ZC ITA'!BG9</f>
        <v>85.96</v>
      </c>
      <c r="AL9" s="13">
        <f>+'ZC ITA'!BH9</f>
        <v>85.81</v>
      </c>
      <c r="AM9" s="13">
        <f>+'ZC ITA'!BI9</f>
        <v>85.62</v>
      </c>
      <c r="AN9" s="13">
        <f>+'ZC ITA'!BJ9</f>
        <v>85.47</v>
      </c>
      <c r="AO9" s="13">
        <f>+'ZC ITA'!BK9</f>
        <v>85.67</v>
      </c>
      <c r="AP9" s="13">
        <f>+'ZC ITA'!BL9</f>
        <v>85.26</v>
      </c>
      <c r="AQ9" s="13">
        <f>+'ZC ITA'!BM9</f>
        <v>85</v>
      </c>
      <c r="AR9" s="13">
        <f>+'ZC ITA'!BN9</f>
        <v>84.95</v>
      </c>
      <c r="AS9" s="13">
        <f>+'ZC ITA'!BO9</f>
        <v>85.4</v>
      </c>
      <c r="AT9" s="13">
        <f>+'ZC ITA'!BP9</f>
        <v>85.04</v>
      </c>
      <c r="AU9" s="13">
        <f>+'ZC ITA'!BQ9</f>
        <v>83.57</v>
      </c>
      <c r="AV9" s="13">
        <f>+'ZC ITA'!BR9</f>
        <v>84.63</v>
      </c>
      <c r="AW9" s="13">
        <f>+'ZC ITA'!BS9</f>
        <v>84.98</v>
      </c>
      <c r="AX9" s="13">
        <f>+'ZC ITA'!BT9</f>
        <v>84.81</v>
      </c>
      <c r="AY9" s="13">
        <f>+'ZC ITA'!BU9</f>
        <v>85.67</v>
      </c>
      <c r="AZ9" s="13">
        <f>+'ZC ITA'!BV9</f>
        <v>86.08</v>
      </c>
      <c r="BA9" s="13">
        <f>+'ZC ITA'!BW9</f>
        <v>86.1</v>
      </c>
      <c r="BB9" s="13">
        <f>+'ZC ITA'!BX9</f>
        <v>86.16</v>
      </c>
      <c r="BC9" s="13">
        <f>+'ZC ITA'!BY9</f>
        <v>86.49</v>
      </c>
      <c r="BD9" s="13">
        <f>+'ZC ITA'!BZ9</f>
        <v>86.7</v>
      </c>
      <c r="BE9" s="13">
        <f>+'ZC ITA'!CA9</f>
        <v>86.43</v>
      </c>
      <c r="BF9" s="13">
        <f>+'ZC ITA'!CB9</f>
        <v>86.27</v>
      </c>
      <c r="BG9" s="13">
        <f>+'ZC ITA'!CC9</f>
        <v>86.39</v>
      </c>
      <c r="BH9" s="13">
        <f>+'ZC ITA'!CD9</f>
        <v>86.57</v>
      </c>
      <c r="BI9" s="13">
        <f>+'ZC ITA'!CE9</f>
        <v>86.1</v>
      </c>
      <c r="BJ9" s="13">
        <f>+'ZC ITA'!CF9</f>
        <v>86.4</v>
      </c>
      <c r="BK9" s="13">
        <f>+'ZC ITA'!CG9</f>
        <v>85.6</v>
      </c>
      <c r="BL9" s="13">
        <f>+'ZC ITA'!CH9</f>
        <v>86.14</v>
      </c>
      <c r="BM9" s="13">
        <f>+'ZC ITA'!CI9</f>
        <v>85.88</v>
      </c>
      <c r="BN9" s="13">
        <f>+'ZC ITA'!CJ9</f>
        <v>85.69</v>
      </c>
      <c r="BO9" s="13">
        <f>+'ZC ITA'!CK9</f>
        <v>86</v>
      </c>
      <c r="BP9" s="13">
        <f>+'ZC ITA'!CL9</f>
        <v>86.24</v>
      </c>
      <c r="BQ9" s="13">
        <f>+'ZC ITA'!CM9</f>
        <v>86.08</v>
      </c>
      <c r="BR9" s="13">
        <f>+'ZC ITA'!CN9</f>
        <v>85.3</v>
      </c>
      <c r="BS9" s="13">
        <f>+'ZC ITA'!CO9</f>
        <v>83</v>
      </c>
      <c r="BT9" s="13">
        <f>+'ZC ITA'!CP9</f>
        <v>84.01</v>
      </c>
      <c r="BU9" s="13">
        <f>+'ZC ITA'!CQ9</f>
        <v>83.46</v>
      </c>
      <c r="BV9" s="13">
        <f>+'ZC ITA'!CR9</f>
        <v>84.19</v>
      </c>
      <c r="BW9" s="13">
        <f>+'ZC ITA'!CS9</f>
        <v>83.2</v>
      </c>
      <c r="BX9" s="13">
        <f>+'ZC ITA'!CT9</f>
        <v>84</v>
      </c>
      <c r="BY9" s="13">
        <f>+'ZC ITA'!CU9</f>
        <v>83.98</v>
      </c>
      <c r="BZ9" s="13">
        <f>+'ZC ITA'!CV9</f>
        <v>84.11</v>
      </c>
      <c r="CA9" s="13">
        <f>+'ZC ITA'!CW9</f>
        <v>83.2</v>
      </c>
      <c r="CB9" s="13">
        <f>+'ZC ITA'!CX9</f>
        <v>83</v>
      </c>
      <c r="CC9" s="13">
        <f>+'ZC ITA'!CY9</f>
        <v>82.56</v>
      </c>
      <c r="CD9" s="13">
        <f>+'ZC ITA'!CZ9</f>
        <v>82.54</v>
      </c>
      <c r="CE9" s="13">
        <f>+'ZC ITA'!DA9</f>
        <v>82.54</v>
      </c>
      <c r="CF9" s="13">
        <f>+'ZC ITA'!DB9</f>
        <v>82.95</v>
      </c>
      <c r="CG9" s="13">
        <f>+'ZC ITA'!DC9</f>
        <v>82.65</v>
      </c>
      <c r="CH9" s="13">
        <f>+'ZC ITA'!DD9</f>
        <v>82.61</v>
      </c>
      <c r="CI9" s="13">
        <f>+'ZC ITA'!DE9</f>
        <v>82.4</v>
      </c>
      <c r="CJ9" s="13">
        <f>+'ZC ITA'!DF9</f>
        <v>82.43</v>
      </c>
      <c r="CK9" s="13">
        <f>+'ZC ITA'!DG9</f>
        <v>82.35</v>
      </c>
      <c r="CL9" s="13">
        <f>+'ZC ITA'!DH9</f>
        <v>82.5</v>
      </c>
      <c r="CM9" s="13">
        <f>+'ZC ITA'!DI9</f>
        <v>82.56</v>
      </c>
      <c r="CN9" s="13">
        <f>+'ZC ITA'!DJ9</f>
        <v>82.24</v>
      </c>
      <c r="CO9" s="13">
        <f>+'ZC ITA'!DK9</f>
        <v>81.5</v>
      </c>
      <c r="CP9" s="13">
        <f>+'ZC ITA'!DL9</f>
        <v>81.38</v>
      </c>
      <c r="CQ9" s="13">
        <f>+'ZC ITA'!DM9</f>
        <v>81.39</v>
      </c>
      <c r="CR9" s="13">
        <f>+'ZC ITA'!DN9</f>
        <v>81.17</v>
      </c>
      <c r="CS9" s="13">
        <f>+'ZC ITA'!DO9</f>
        <v>81.46</v>
      </c>
      <c r="CT9" s="13">
        <f>+'ZC ITA'!DP9</f>
        <v>81.2</v>
      </c>
      <c r="CU9" s="13">
        <f>+'ZC ITA'!DQ9</f>
        <v>81.3</v>
      </c>
      <c r="CV9" s="13">
        <f>+'ZC ITA'!DR9</f>
        <v>81.5</v>
      </c>
      <c r="CW9" s="13">
        <f>+'ZC ITA'!DS9</f>
        <v>81.23</v>
      </c>
      <c r="CX9" s="13">
        <f>+'ZC ITA'!DT9</f>
        <v>82.13</v>
      </c>
      <c r="CY9" s="13">
        <f>+'ZC ITA'!DU9</f>
        <v>81.87</v>
      </c>
      <c r="CZ9" s="13">
        <f>+'ZC ITA'!DV9</f>
        <v>82</v>
      </c>
      <c r="DA9" s="13">
        <f>+'ZC ITA'!DW9</f>
        <v>82.35</v>
      </c>
      <c r="DB9" s="13">
        <f>+'ZC ITA'!DX9</f>
        <v>82.75</v>
      </c>
      <c r="DC9" s="13">
        <f>+'ZC ITA'!DY9</f>
        <v>82.15</v>
      </c>
      <c r="DD9" s="13">
        <f>+'ZC ITA'!DZ9</f>
        <v>82.4</v>
      </c>
      <c r="DE9" s="13">
        <f>+'ZC ITA'!EA9</f>
        <v>82.5</v>
      </c>
      <c r="DF9" s="13">
        <f>+'ZC ITA'!EB9</f>
        <v>82.61</v>
      </c>
      <c r="DG9" s="13">
        <f>+'ZC ITA'!EC9</f>
        <v>82.98</v>
      </c>
      <c r="DH9" s="13">
        <f>+'ZC ITA'!ED9</f>
        <v>82.75</v>
      </c>
      <c r="DI9" s="13">
        <f>+'ZC ITA'!EE9</f>
        <v>82.34</v>
      </c>
      <c r="DJ9" s="13">
        <f>+'ZC ITA'!EF9</f>
        <v>82.34</v>
      </c>
      <c r="DK9" s="13">
        <f>+'ZC ITA'!EG9</f>
        <v>82.29</v>
      </c>
      <c r="DL9" s="13">
        <f>+'ZC ITA'!EH9</f>
        <v>82.27</v>
      </c>
      <c r="DM9" s="13">
        <f>+'ZC ITA'!EI9</f>
        <v>82.48</v>
      </c>
      <c r="DN9" s="13">
        <f>+'ZC ITA'!EJ9</f>
        <v>82.14</v>
      </c>
      <c r="DO9" s="13">
        <f>+'ZC ITA'!EK9</f>
        <v>81.95</v>
      </c>
      <c r="DP9" s="13">
        <f>+'ZC ITA'!EL9</f>
        <v>82.19</v>
      </c>
      <c r="DQ9" s="13">
        <f>+'ZC ITA'!EM9</f>
        <v>82</v>
      </c>
      <c r="DR9" s="13">
        <f>+'ZC ITA'!EN9</f>
        <v>82.02</v>
      </c>
      <c r="DS9" s="13">
        <f>+'ZC ITA'!EO9</f>
        <v>82</v>
      </c>
      <c r="DT9" s="13">
        <f>+'ZC ITA'!EP9</f>
        <v>82.2</v>
      </c>
      <c r="DU9" s="13">
        <f>+'ZC ITA'!EQ9</f>
        <v>82.6</v>
      </c>
      <c r="DV9" s="13">
        <f>+'ZC ITA'!ER9</f>
        <v>82.74</v>
      </c>
      <c r="DW9" s="13">
        <f>+'ZC ITA'!ES9</f>
        <v>82.8</v>
      </c>
      <c r="DX9" s="13">
        <f>+'ZC ITA'!ET9</f>
        <v>82.77</v>
      </c>
      <c r="DY9" s="13">
        <f>+'ZC ITA'!EU9</f>
        <v>82.58</v>
      </c>
      <c r="DZ9" s="13">
        <f>+'ZC ITA'!EV9</f>
        <v>82.16</v>
      </c>
      <c r="EA9" s="13">
        <f>+'ZC ITA'!EW9</f>
        <v>81.97</v>
      </c>
      <c r="EB9" s="13">
        <f>+'ZC ITA'!EX9</f>
        <v>81.84</v>
      </c>
      <c r="EC9" s="13">
        <f>+'ZC ITA'!EY9</f>
        <v>82.2</v>
      </c>
      <c r="ED9" s="13">
        <f>+'ZC ITA'!EZ9</f>
        <v>81.95</v>
      </c>
      <c r="EE9" s="13">
        <f>+'ZC ITA'!FA9</f>
        <v>82.11</v>
      </c>
      <c r="EF9" s="13">
        <f>+'ZC ITA'!FB9</f>
        <v>82</v>
      </c>
    </row>
    <row r="10" spans="1:136" ht="11.25">
      <c r="A10" s="8">
        <v>7</v>
      </c>
      <c r="B10" s="28" t="str">
        <f>+'ZC ITA'!B10</f>
        <v>BTPs ZC 01.02.2012</v>
      </c>
      <c r="C10" s="59" t="str">
        <f>+'ZC ITA'!C10</f>
        <v>IT0003204903</v>
      </c>
      <c r="D10" s="47">
        <f>+'ZC ITA'!D10</f>
        <v>37104</v>
      </c>
      <c r="E10" s="47">
        <f>+'ZC ITA'!E10</f>
        <v>40940</v>
      </c>
      <c r="F10" s="60">
        <f>+'ZC ITA'!F10</f>
        <v>59.9</v>
      </c>
      <c r="G10" s="60">
        <f>+'ZC ITA'!G10</f>
        <v>100</v>
      </c>
      <c r="H10" s="17" t="e">
        <f t="shared" si="0"/>
        <v>#NAME?</v>
      </c>
      <c r="I10" s="12" t="e">
        <f t="shared" si="1"/>
        <v>#NAME?</v>
      </c>
      <c r="J10" s="12" t="e">
        <f t="shared" si="2"/>
        <v>#NAME?</v>
      </c>
      <c r="K10" s="13">
        <f t="shared" si="3"/>
        <v>94.9875</v>
      </c>
      <c r="L10" s="14" t="e">
        <f t="shared" si="4"/>
        <v>#NAME?</v>
      </c>
      <c r="M10" s="14" t="e">
        <f t="shared" si="5"/>
        <v>#NAME?</v>
      </c>
      <c r="N10" s="26">
        <f t="shared" si="6"/>
        <v>0.0077621800165152575</v>
      </c>
      <c r="O10" s="19">
        <f>+'ZC ITA'!AK10</f>
        <v>91.53</v>
      </c>
      <c r="P10" s="13">
        <f>+'ZC ITA'!AL10</f>
        <v>90.825</v>
      </c>
      <c r="Q10" s="13">
        <f>+'ZC ITA'!AM10</f>
        <v>90.505</v>
      </c>
      <c r="R10" s="13">
        <f>+'ZC ITA'!AN10</f>
        <v>90.5</v>
      </c>
      <c r="S10" s="13">
        <f>+'ZC ITA'!AO10</f>
        <v>89.735</v>
      </c>
      <c r="T10" s="13">
        <f>+'ZC ITA'!AP10</f>
        <v>89.19</v>
      </c>
      <c r="U10" s="13">
        <f>+'ZC ITA'!AQ10</f>
        <v>89.05</v>
      </c>
      <c r="V10" s="13">
        <f>+'ZC ITA'!AR10</f>
        <v>89.02</v>
      </c>
      <c r="W10" s="13">
        <f>+'ZC ITA'!AS10</f>
        <v>89.76</v>
      </c>
      <c r="X10" s="13">
        <f>+'ZC ITA'!AT10</f>
        <v>89.2</v>
      </c>
      <c r="Y10" s="13">
        <f>+'ZC ITA'!AU10</f>
        <v>88.7</v>
      </c>
      <c r="Z10" s="13">
        <f>+'ZC ITA'!AV10</f>
        <v>88.7</v>
      </c>
      <c r="AA10" s="13">
        <f>+'ZC ITA'!AW10</f>
        <v>0</v>
      </c>
      <c r="AB10" s="13">
        <f>+'ZC ITA'!AX10</f>
        <v>0</v>
      </c>
      <c r="AC10" s="13">
        <f>+'ZC ITA'!AY10</f>
        <v>0</v>
      </c>
      <c r="AD10" s="13">
        <f>+'ZC ITA'!AZ10</f>
        <v>0</v>
      </c>
      <c r="AE10" s="13">
        <f>+'ZC ITA'!BA10</f>
        <v>0</v>
      </c>
      <c r="AF10" s="13">
        <f>+'ZC ITA'!BB10</f>
        <v>0</v>
      </c>
      <c r="AG10" s="13">
        <f>+'ZC ITA'!BC10</f>
        <v>0</v>
      </c>
      <c r="AH10" s="13">
        <f>+'ZC ITA'!BD10</f>
        <v>0</v>
      </c>
      <c r="AI10" s="13">
        <f>+'ZC ITA'!BE10</f>
        <v>0</v>
      </c>
      <c r="AJ10" s="13">
        <f>+'ZC ITA'!BF10</f>
        <v>0</v>
      </c>
      <c r="AK10" s="13">
        <f>+'ZC ITA'!BG10</f>
        <v>0</v>
      </c>
      <c r="AL10" s="13">
        <f>+'ZC ITA'!BH10</f>
        <v>0</v>
      </c>
      <c r="AM10" s="13">
        <f>+'ZC ITA'!BI10</f>
        <v>0</v>
      </c>
      <c r="AN10" s="13">
        <f>+'ZC ITA'!BJ10</f>
        <v>0</v>
      </c>
      <c r="AO10" s="13">
        <f>+'ZC ITA'!BK10</f>
        <v>0</v>
      </c>
      <c r="AP10" s="13">
        <f>+'ZC ITA'!BL10</f>
        <v>0</v>
      </c>
      <c r="AQ10" s="13">
        <f>+'ZC ITA'!BM10</f>
        <v>0</v>
      </c>
      <c r="AR10" s="13">
        <f>+'ZC ITA'!BN10</f>
        <v>0</v>
      </c>
      <c r="AS10" s="13">
        <f>+'ZC ITA'!BO10</f>
        <v>0</v>
      </c>
      <c r="AT10" s="13">
        <f>+'ZC ITA'!BP10</f>
        <v>0</v>
      </c>
      <c r="AU10" s="13">
        <f>+'ZC ITA'!BQ10</f>
        <v>0</v>
      </c>
      <c r="AV10" s="13">
        <f>+'ZC ITA'!BR10</f>
        <v>0</v>
      </c>
      <c r="AW10" s="13">
        <f>+'ZC ITA'!BS10</f>
        <v>0</v>
      </c>
      <c r="AX10" s="13">
        <f>+'ZC ITA'!BT10</f>
        <v>0</v>
      </c>
      <c r="AY10" s="13">
        <f>+'ZC ITA'!BU10</f>
        <v>0</v>
      </c>
      <c r="AZ10" s="13">
        <f>+'ZC ITA'!BV10</f>
        <v>0</v>
      </c>
      <c r="BA10" s="13">
        <f>+'ZC ITA'!BW10</f>
        <v>0</v>
      </c>
      <c r="BB10" s="13">
        <f>+'ZC ITA'!BX10</f>
        <v>0</v>
      </c>
      <c r="BC10" s="13">
        <f>+'ZC ITA'!BY10</f>
        <v>0</v>
      </c>
      <c r="BD10" s="13">
        <f>+'ZC ITA'!BZ10</f>
        <v>0</v>
      </c>
      <c r="BE10" s="13">
        <f>+'ZC ITA'!CA10</f>
        <v>0</v>
      </c>
      <c r="BF10" s="13">
        <f>+'ZC ITA'!CB10</f>
        <v>0</v>
      </c>
      <c r="BG10" s="13">
        <f>+'ZC ITA'!CC10</f>
        <v>0</v>
      </c>
      <c r="BH10" s="13">
        <f>+'ZC ITA'!CD10</f>
        <v>0</v>
      </c>
      <c r="BI10" s="13">
        <f>+'ZC ITA'!CE10</f>
        <v>0</v>
      </c>
      <c r="BJ10" s="13">
        <f>+'ZC ITA'!CF10</f>
        <v>0</v>
      </c>
      <c r="BK10" s="13">
        <f>+'ZC ITA'!CG10</f>
        <v>0</v>
      </c>
      <c r="BL10" s="13">
        <f>+'ZC ITA'!CH10</f>
        <v>0</v>
      </c>
      <c r="BM10" s="13">
        <f>+'ZC ITA'!CI10</f>
        <v>0</v>
      </c>
      <c r="BN10" s="13">
        <f>+'ZC ITA'!CJ10</f>
        <v>0</v>
      </c>
      <c r="BO10" s="13">
        <f>+'ZC ITA'!CK10</f>
        <v>0</v>
      </c>
      <c r="BP10" s="13">
        <f>+'ZC ITA'!CL10</f>
        <v>0</v>
      </c>
      <c r="BQ10" s="13">
        <f>+'ZC ITA'!CM10</f>
        <v>0</v>
      </c>
      <c r="BR10" s="13">
        <f>+'ZC ITA'!CN10</f>
        <v>0</v>
      </c>
      <c r="BS10" s="13">
        <f>+'ZC ITA'!CO10</f>
        <v>0</v>
      </c>
      <c r="BT10" s="13">
        <f>+'ZC ITA'!CP10</f>
        <v>0</v>
      </c>
      <c r="BU10" s="13">
        <f>+'ZC ITA'!CQ10</f>
        <v>0</v>
      </c>
      <c r="BV10" s="13">
        <f>+'ZC ITA'!CR10</f>
        <v>0</v>
      </c>
      <c r="BW10" s="13">
        <f>+'ZC ITA'!CS10</f>
        <v>0</v>
      </c>
      <c r="BX10" s="13">
        <f>+'ZC ITA'!CT10</f>
        <v>0</v>
      </c>
      <c r="BY10" s="13">
        <f>+'ZC ITA'!CU10</f>
        <v>0</v>
      </c>
      <c r="BZ10" s="13">
        <f>+'ZC ITA'!CV10</f>
        <v>0</v>
      </c>
      <c r="CA10" s="13">
        <f>+'ZC ITA'!CW10</f>
        <v>0</v>
      </c>
      <c r="CB10" s="13">
        <f>+'ZC ITA'!CX10</f>
        <v>0</v>
      </c>
      <c r="CC10" s="13">
        <f>+'ZC ITA'!CY10</f>
        <v>0</v>
      </c>
      <c r="CD10" s="13">
        <f>+'ZC ITA'!CZ10</f>
        <v>0</v>
      </c>
      <c r="CE10" s="13">
        <f>+'ZC ITA'!DA10</f>
        <v>0</v>
      </c>
      <c r="CF10" s="13">
        <f>+'ZC ITA'!DB10</f>
        <v>0</v>
      </c>
      <c r="CG10" s="13">
        <f>+'ZC ITA'!DC10</f>
        <v>0</v>
      </c>
      <c r="CH10" s="13">
        <f>+'ZC ITA'!DD10</f>
        <v>0</v>
      </c>
      <c r="CI10" s="13">
        <f>+'ZC ITA'!DE10</f>
        <v>0</v>
      </c>
      <c r="CJ10" s="13">
        <f>+'ZC ITA'!DF10</f>
        <v>0</v>
      </c>
      <c r="CK10" s="13">
        <f>+'ZC ITA'!DG10</f>
        <v>0</v>
      </c>
      <c r="CL10" s="13">
        <f>+'ZC ITA'!DH10</f>
        <v>0</v>
      </c>
      <c r="CM10" s="13">
        <f>+'ZC ITA'!DI10</f>
        <v>0</v>
      </c>
      <c r="CN10" s="13">
        <f>+'ZC ITA'!DJ10</f>
        <v>0</v>
      </c>
      <c r="CO10" s="13">
        <f>+'ZC ITA'!DK10</f>
        <v>0</v>
      </c>
      <c r="CP10" s="13">
        <f>+'ZC ITA'!DL10</f>
        <v>0</v>
      </c>
      <c r="CQ10" s="13">
        <f>+'ZC ITA'!DM10</f>
        <v>0</v>
      </c>
      <c r="CR10" s="13">
        <f>+'ZC ITA'!DN10</f>
        <v>0</v>
      </c>
      <c r="CS10" s="13">
        <f>+'ZC ITA'!DO10</f>
        <v>0</v>
      </c>
      <c r="CT10" s="13">
        <f>+'ZC ITA'!DP10</f>
        <v>0</v>
      </c>
      <c r="CU10" s="13">
        <f>+'ZC ITA'!DQ10</f>
        <v>0</v>
      </c>
      <c r="CV10" s="13">
        <f>+'ZC ITA'!DR10</f>
        <v>0</v>
      </c>
      <c r="CW10" s="13">
        <f>+'ZC ITA'!DS10</f>
        <v>0</v>
      </c>
      <c r="CX10" s="13">
        <f>+'ZC ITA'!DT10</f>
        <v>0</v>
      </c>
      <c r="CY10" s="13">
        <f>+'ZC ITA'!DU10</f>
        <v>0</v>
      </c>
      <c r="CZ10" s="13">
        <f>+'ZC ITA'!DV10</f>
        <v>0</v>
      </c>
      <c r="DA10" s="13">
        <f>+'ZC ITA'!DW10</f>
        <v>0</v>
      </c>
      <c r="DB10" s="13">
        <f>+'ZC ITA'!DX10</f>
        <v>0</v>
      </c>
      <c r="DC10" s="13">
        <f>+'ZC ITA'!DY10</f>
        <v>0</v>
      </c>
      <c r="DD10" s="13">
        <f>+'ZC ITA'!DZ10</f>
        <v>0</v>
      </c>
      <c r="DE10" s="13">
        <f>+'ZC ITA'!EA10</f>
        <v>0</v>
      </c>
      <c r="DF10" s="13">
        <f>+'ZC ITA'!EB10</f>
        <v>0</v>
      </c>
      <c r="DG10" s="13">
        <f>+'ZC ITA'!EC10</f>
        <v>0</v>
      </c>
      <c r="DH10" s="13">
        <f>+'ZC ITA'!ED10</f>
        <v>0</v>
      </c>
      <c r="DI10" s="13">
        <f>+'ZC ITA'!EE10</f>
        <v>0</v>
      </c>
      <c r="DJ10" s="13">
        <f>+'ZC ITA'!EF10</f>
        <v>0</v>
      </c>
      <c r="DK10" s="13">
        <f>+'ZC ITA'!EG10</f>
        <v>0</v>
      </c>
      <c r="DL10" s="13">
        <f>+'ZC ITA'!EH10</f>
        <v>0</v>
      </c>
      <c r="DM10" s="13">
        <f>+'ZC ITA'!EI10</f>
        <v>0</v>
      </c>
      <c r="DN10" s="13">
        <f>+'ZC ITA'!EJ10</f>
        <v>0</v>
      </c>
      <c r="DO10" s="13">
        <f>+'ZC ITA'!EK10</f>
        <v>0</v>
      </c>
      <c r="DP10" s="13">
        <f>+'ZC ITA'!EL10</f>
        <v>0</v>
      </c>
      <c r="DQ10" s="13">
        <f>+'ZC ITA'!EM10</f>
        <v>0</v>
      </c>
      <c r="DR10" s="13">
        <f>+'ZC ITA'!EN10</f>
        <v>0</v>
      </c>
      <c r="DS10" s="13">
        <f>+'ZC ITA'!EO10</f>
        <v>0</v>
      </c>
      <c r="DT10" s="13">
        <f>+'ZC ITA'!EP10</f>
        <v>0</v>
      </c>
      <c r="DU10" s="13">
        <f>+'ZC ITA'!EQ10</f>
        <v>0</v>
      </c>
      <c r="DV10" s="13">
        <f>+'ZC ITA'!ER10</f>
        <v>0</v>
      </c>
      <c r="DW10" s="13">
        <f>+'ZC ITA'!ES10</f>
        <v>0</v>
      </c>
      <c r="DX10" s="13">
        <f>+'ZC ITA'!ET10</f>
        <v>0</v>
      </c>
      <c r="DY10" s="13">
        <f>+'ZC ITA'!EU10</f>
        <v>0</v>
      </c>
      <c r="DZ10" s="13">
        <f>+'ZC ITA'!EV10</f>
        <v>0</v>
      </c>
      <c r="EA10" s="13">
        <f>+'ZC ITA'!EW10</f>
        <v>0</v>
      </c>
      <c r="EB10" s="13">
        <f>+'ZC ITA'!EX10</f>
        <v>0</v>
      </c>
      <c r="EC10" s="13">
        <f>+'ZC ITA'!EY10</f>
        <v>0</v>
      </c>
      <c r="ED10" s="13">
        <f>+'ZC ITA'!EZ10</f>
        <v>0</v>
      </c>
      <c r="EE10" s="13">
        <f>+'ZC ITA'!FA10</f>
        <v>0</v>
      </c>
      <c r="EF10" s="13">
        <f>+'ZC ITA'!FB10</f>
        <v>0</v>
      </c>
    </row>
    <row r="11" spans="1:136" ht="11.25">
      <c r="A11" s="8">
        <v>8</v>
      </c>
      <c r="B11" s="28" t="str">
        <f>+'ZC ITA'!B11</f>
        <v>Bei-96/16 Zc</v>
      </c>
      <c r="C11" s="59" t="str">
        <f>+'ZC ITA'!C11</f>
        <v>IT0006506007</v>
      </c>
      <c r="D11" s="47">
        <f>+'ZC ITA'!D11</f>
        <v>35405</v>
      </c>
      <c r="E11" s="47">
        <f>+'ZC ITA'!E11</f>
        <v>42710</v>
      </c>
      <c r="F11" s="60">
        <f>+'ZC ITA'!F11</f>
        <v>24.32</v>
      </c>
      <c r="G11" s="60">
        <f>+'ZC ITA'!G11</f>
        <v>100</v>
      </c>
      <c r="H11" s="17" t="e">
        <f t="shared" si="0"/>
        <v>#NAME?</v>
      </c>
      <c r="I11" s="12" t="e">
        <f t="shared" si="1"/>
        <v>#NAME?</v>
      </c>
      <c r="J11" s="12" t="e">
        <f t="shared" si="2"/>
        <v>#NAME?</v>
      </c>
      <c r="K11" s="13">
        <f t="shared" si="3"/>
        <v>90.53999999999999</v>
      </c>
      <c r="L11" s="14" t="e">
        <f t="shared" si="4"/>
        <v>#NAME?</v>
      </c>
      <c r="M11" s="14" t="e">
        <f t="shared" si="5"/>
        <v>#NAME?</v>
      </c>
      <c r="N11" s="26">
        <f t="shared" si="6"/>
        <v>-0.0029487179487179996</v>
      </c>
      <c r="O11" s="19">
        <f>+'ZC ITA'!AK11</f>
        <v>77.77</v>
      </c>
      <c r="P11" s="13">
        <f>+'ZC ITA'!AL11</f>
        <v>78</v>
      </c>
      <c r="Q11" s="13">
        <f>+'ZC ITA'!AM11</f>
        <v>77.89</v>
      </c>
      <c r="R11" s="13">
        <f>+'ZC ITA'!AN11</f>
        <v>78.09</v>
      </c>
      <c r="S11" s="13">
        <f>+'ZC ITA'!AO11</f>
        <v>77.13</v>
      </c>
      <c r="T11" s="13">
        <f>+'ZC ITA'!AP11</f>
        <v>76.8</v>
      </c>
      <c r="U11" s="13">
        <f>+'ZC ITA'!AQ11</f>
        <v>76.35</v>
      </c>
      <c r="V11" s="13">
        <f>+'ZC ITA'!AR11</f>
        <v>76.82</v>
      </c>
      <c r="W11" s="13">
        <f>+'ZC ITA'!AS11</f>
        <v>76.86</v>
      </c>
      <c r="X11" s="13">
        <f>+'ZC ITA'!AT11</f>
        <v>76.42</v>
      </c>
      <c r="Y11" s="13">
        <f>+'ZC ITA'!AU11</f>
        <v>76.49</v>
      </c>
      <c r="Z11" s="13">
        <f>+'ZC ITA'!AV11</f>
        <v>76.53</v>
      </c>
      <c r="AA11" s="13">
        <f>+'ZC ITA'!AW11</f>
        <v>77.3</v>
      </c>
      <c r="AB11" s="13">
        <f>+'ZC ITA'!AX11</f>
        <v>76.5</v>
      </c>
      <c r="AC11" s="13">
        <f>+'ZC ITA'!AY11</f>
        <v>74.8</v>
      </c>
      <c r="AD11" s="13">
        <f>+'ZC ITA'!AZ11</f>
        <v>74.78</v>
      </c>
      <c r="AE11" s="13">
        <f>+'ZC ITA'!BA11</f>
        <v>74.19</v>
      </c>
      <c r="AF11" s="13">
        <f>+'ZC ITA'!BB11</f>
        <v>74.1</v>
      </c>
      <c r="AG11" s="13">
        <f>+'ZC ITA'!BC11</f>
        <v>73.15</v>
      </c>
      <c r="AH11" s="13">
        <f>+'ZC ITA'!BD11</f>
        <v>72.31</v>
      </c>
      <c r="AI11" s="13">
        <f>+'ZC ITA'!BE11</f>
        <v>72.39</v>
      </c>
      <c r="AJ11" s="13">
        <f>+'ZC ITA'!BF11</f>
        <v>72.48</v>
      </c>
      <c r="AK11" s="13">
        <f>+'ZC ITA'!BG11</f>
        <v>72.25</v>
      </c>
      <c r="AL11" s="13">
        <f>+'ZC ITA'!BH11</f>
        <v>70.93</v>
      </c>
      <c r="AM11" s="13">
        <f>+'ZC ITA'!BI11</f>
        <v>70.93</v>
      </c>
      <c r="AN11" s="13">
        <f>+'ZC ITA'!BJ11</f>
        <v>70.95</v>
      </c>
      <c r="AO11" s="13">
        <f>+'ZC ITA'!BK11</f>
        <v>70.77</v>
      </c>
      <c r="AP11" s="13">
        <f>+'ZC ITA'!BL11</f>
        <v>71.83</v>
      </c>
      <c r="AQ11" s="13">
        <f>+'ZC ITA'!BM11</f>
        <v>72.75</v>
      </c>
      <c r="AR11" s="13">
        <f>+'ZC ITA'!BN11</f>
        <v>72.3</v>
      </c>
      <c r="AS11" s="13">
        <f>+'ZC ITA'!BO11</f>
        <v>72</v>
      </c>
      <c r="AT11" s="13">
        <f>+'ZC ITA'!BP11</f>
        <v>71.5</v>
      </c>
      <c r="AU11" s="13">
        <f>+'ZC ITA'!BQ11</f>
        <v>71.65</v>
      </c>
      <c r="AV11" s="13">
        <f>+'ZC ITA'!BR11</f>
        <v>73.9</v>
      </c>
      <c r="AW11" s="13">
        <f>+'ZC ITA'!BS11</f>
        <v>73.5</v>
      </c>
      <c r="AX11" s="13">
        <f>+'ZC ITA'!BT11</f>
        <v>73</v>
      </c>
      <c r="AY11" s="13">
        <f>+'ZC ITA'!BU11</f>
        <v>73.5</v>
      </c>
      <c r="AZ11" s="13">
        <f>+'ZC ITA'!BV11</f>
        <v>74.14</v>
      </c>
      <c r="BA11" s="13">
        <f>+'ZC ITA'!BW11</f>
        <v>74.15</v>
      </c>
      <c r="BB11" s="13">
        <f>+'ZC ITA'!BX11</f>
        <v>73.5</v>
      </c>
      <c r="BC11" s="13">
        <f>+'ZC ITA'!BY11</f>
        <v>74</v>
      </c>
      <c r="BD11" s="13">
        <f>+'ZC ITA'!BZ11</f>
        <v>73.98</v>
      </c>
      <c r="BE11" s="13">
        <f>+'ZC ITA'!CA11</f>
        <v>73.93</v>
      </c>
      <c r="BF11" s="13">
        <f>+'ZC ITA'!CB11</f>
        <v>74.98</v>
      </c>
      <c r="BG11" s="13">
        <f>+'ZC ITA'!CC11</f>
        <v>75.5</v>
      </c>
      <c r="BH11" s="13">
        <f>+'ZC ITA'!CD11</f>
        <v>74.3</v>
      </c>
      <c r="BI11" s="13">
        <f>+'ZC ITA'!CE11</f>
        <v>72.84</v>
      </c>
      <c r="BJ11" s="13">
        <f>+'ZC ITA'!CF11</f>
        <v>71.27</v>
      </c>
      <c r="BK11" s="13">
        <f>+'ZC ITA'!CG11</f>
        <v>71.14</v>
      </c>
      <c r="BL11" s="13">
        <f>+'ZC ITA'!CH11</f>
        <v>70.86</v>
      </c>
      <c r="BM11" s="13">
        <f>+'ZC ITA'!CI11</f>
        <v>70.8</v>
      </c>
      <c r="BN11" s="13">
        <f>+'ZC ITA'!CJ11</f>
        <v>70.05</v>
      </c>
      <c r="BO11" s="13">
        <f>+'ZC ITA'!CK11</f>
        <v>69.06</v>
      </c>
      <c r="BP11" s="13">
        <f>+'ZC ITA'!CL11</f>
        <v>68.87</v>
      </c>
      <c r="BQ11" s="13">
        <f>+'ZC ITA'!CM11</f>
        <v>68.27</v>
      </c>
      <c r="BR11" s="13">
        <f>+'ZC ITA'!CN11</f>
        <v>68.12</v>
      </c>
      <c r="BS11" s="13">
        <f>+'ZC ITA'!CO11</f>
        <v>67.97</v>
      </c>
      <c r="BT11" s="13">
        <f>+'ZC ITA'!CP11</f>
        <v>67.7</v>
      </c>
      <c r="BU11" s="13">
        <f>+'ZC ITA'!CQ11</f>
        <v>67.95</v>
      </c>
      <c r="BV11" s="13">
        <f>+'ZC ITA'!CR11</f>
        <v>68.3</v>
      </c>
      <c r="BW11" s="13">
        <f>+'ZC ITA'!CS11</f>
        <v>67.99</v>
      </c>
      <c r="BX11" s="13">
        <f>+'ZC ITA'!CT11</f>
        <v>68.32</v>
      </c>
      <c r="BY11" s="13">
        <f>+'ZC ITA'!CU11</f>
        <v>68.4</v>
      </c>
      <c r="BZ11" s="13">
        <f>+'ZC ITA'!CV11</f>
        <v>68.5</v>
      </c>
      <c r="CA11" s="13">
        <f>+'ZC ITA'!CW11</f>
        <v>68.2</v>
      </c>
      <c r="CB11" s="13">
        <f>+'ZC ITA'!CX11</f>
        <v>68</v>
      </c>
      <c r="CC11" s="13">
        <f>+'ZC ITA'!CY11</f>
        <v>67.66</v>
      </c>
      <c r="CD11" s="13">
        <f>+'ZC ITA'!CZ11</f>
        <v>68.05</v>
      </c>
      <c r="CE11" s="13">
        <f>+'ZC ITA'!DA11</f>
        <v>67.24</v>
      </c>
      <c r="CF11" s="13">
        <f>+'ZC ITA'!DB11</f>
        <v>66.89</v>
      </c>
      <c r="CG11" s="13">
        <f>+'ZC ITA'!DC11</f>
        <v>66.9</v>
      </c>
      <c r="CH11" s="13">
        <f>+'ZC ITA'!DD11</f>
        <v>67.35</v>
      </c>
      <c r="CI11" s="13">
        <f>+'ZC ITA'!DE11</f>
        <v>67.5</v>
      </c>
      <c r="CJ11" s="13">
        <f>+'ZC ITA'!DF11</f>
        <v>66.73</v>
      </c>
      <c r="CK11" s="13">
        <f>+'ZC ITA'!DG11</f>
        <v>66.7</v>
      </c>
      <c r="CL11" s="13">
        <f>+'ZC ITA'!DH11</f>
        <v>66.29</v>
      </c>
      <c r="CM11" s="13">
        <f>+'ZC ITA'!DI11</f>
        <v>65.8</v>
      </c>
      <c r="CN11" s="13">
        <f>+'ZC ITA'!DJ11</f>
        <v>66</v>
      </c>
      <c r="CO11" s="13">
        <f>+'ZC ITA'!DK11</f>
        <v>66.4</v>
      </c>
      <c r="CP11" s="13">
        <f>+'ZC ITA'!DL11</f>
        <v>65.6</v>
      </c>
      <c r="CQ11" s="13">
        <f>+'ZC ITA'!DM11</f>
        <v>64.51</v>
      </c>
      <c r="CR11" s="13">
        <f>+'ZC ITA'!DN11</f>
        <v>64.74</v>
      </c>
      <c r="CS11" s="13">
        <f>+'ZC ITA'!DO11</f>
        <v>64.53</v>
      </c>
      <c r="CT11" s="13">
        <f>+'ZC ITA'!DP11</f>
        <v>64.47</v>
      </c>
      <c r="CU11" s="13">
        <f>+'ZC ITA'!DQ11</f>
        <v>65.15</v>
      </c>
      <c r="CV11" s="13">
        <f>+'ZC ITA'!DR11</f>
        <v>65.9</v>
      </c>
      <c r="CW11" s="13">
        <f>+'ZC ITA'!DS11</f>
        <v>65.37</v>
      </c>
      <c r="CX11" s="13">
        <f>+'ZC ITA'!DT11</f>
        <v>66</v>
      </c>
      <c r="CY11" s="13">
        <f>+'ZC ITA'!DU11</f>
        <v>66.3</v>
      </c>
      <c r="CZ11" s="13">
        <f>+'ZC ITA'!DV11</f>
        <v>66.52</v>
      </c>
      <c r="DA11" s="13">
        <f>+'ZC ITA'!DW11</f>
        <v>66.72</v>
      </c>
      <c r="DB11" s="13">
        <f>+'ZC ITA'!DX11</f>
        <v>66.62</v>
      </c>
      <c r="DC11" s="13">
        <f>+'ZC ITA'!DY11</f>
        <v>66.73</v>
      </c>
      <c r="DD11" s="13">
        <f>+'ZC ITA'!DZ11</f>
        <v>66.49</v>
      </c>
      <c r="DE11" s="13">
        <f>+'ZC ITA'!EA11</f>
        <v>67.19</v>
      </c>
      <c r="DF11" s="13">
        <f>+'ZC ITA'!EB11</f>
        <v>67.47</v>
      </c>
      <c r="DG11" s="13">
        <f>+'ZC ITA'!EC11</f>
        <v>67.83</v>
      </c>
      <c r="DH11" s="13">
        <f>+'ZC ITA'!ED11</f>
        <v>68.5</v>
      </c>
      <c r="DI11" s="13">
        <f>+'ZC ITA'!EE11</f>
        <v>68.5</v>
      </c>
      <c r="DJ11" s="13">
        <f>+'ZC ITA'!EF11</f>
        <v>68.45</v>
      </c>
      <c r="DK11" s="13">
        <f>+'ZC ITA'!EG11</f>
        <v>68.4</v>
      </c>
      <c r="DL11" s="13">
        <f>+'ZC ITA'!EH11</f>
        <v>68.22</v>
      </c>
      <c r="DM11" s="13">
        <f>+'ZC ITA'!EI11</f>
        <v>68.2</v>
      </c>
      <c r="DN11" s="13">
        <f>+'ZC ITA'!EJ11</f>
        <v>68.41</v>
      </c>
      <c r="DO11" s="13">
        <f>+'ZC ITA'!EK11</f>
        <v>68.41</v>
      </c>
      <c r="DP11" s="13">
        <f>+'ZC ITA'!EL11</f>
        <v>68.25</v>
      </c>
      <c r="DQ11" s="13">
        <f>+'ZC ITA'!EM11</f>
        <v>68.05</v>
      </c>
      <c r="DR11" s="13">
        <f>+'ZC ITA'!EN11</f>
        <v>68.79</v>
      </c>
      <c r="DS11" s="13">
        <f>+'ZC ITA'!EO11</f>
        <v>68.85</v>
      </c>
      <c r="DT11" s="13">
        <f>+'ZC ITA'!EP11</f>
        <v>68.82</v>
      </c>
      <c r="DU11" s="13">
        <f>+'ZC ITA'!EQ11</f>
        <v>68.66</v>
      </c>
      <c r="DV11" s="13">
        <f>+'ZC ITA'!ER11</f>
        <v>68.42</v>
      </c>
      <c r="DW11" s="13">
        <f>+'ZC ITA'!ES11</f>
        <v>68.62</v>
      </c>
      <c r="DX11" s="13">
        <f>+'ZC ITA'!ET11</f>
        <v>68.99</v>
      </c>
      <c r="DY11" s="13">
        <f>+'ZC ITA'!EU11</f>
        <v>68.4</v>
      </c>
      <c r="DZ11" s="13">
        <f>+'ZC ITA'!EV11</f>
        <v>68.2</v>
      </c>
      <c r="EA11" s="13">
        <f>+'ZC ITA'!EW11</f>
        <v>68.15</v>
      </c>
      <c r="EB11" s="13">
        <f>+'ZC ITA'!EX11</f>
        <v>67.38</v>
      </c>
      <c r="EC11" s="13">
        <f>+'ZC ITA'!EY11</f>
        <v>67.37</v>
      </c>
      <c r="ED11" s="13">
        <f>+'ZC ITA'!EZ11</f>
        <v>67.35</v>
      </c>
      <c r="EE11" s="13">
        <f>+'ZC ITA'!FA11</f>
        <v>67.67</v>
      </c>
      <c r="EF11" s="13">
        <f>+'ZC ITA'!FB11</f>
        <v>67.84</v>
      </c>
    </row>
    <row r="12" spans="1:136" ht="11.25">
      <c r="A12" s="8">
        <v>9</v>
      </c>
      <c r="B12" s="28" t="str">
        <f>+'ZC ITA'!B12</f>
        <v>BTPs ZC 01.08.2017</v>
      </c>
      <c r="C12" s="59" t="str">
        <f>+'ZC ITA'!C12</f>
        <v>IT0003246250</v>
      </c>
      <c r="D12" s="47">
        <f>+'ZC ITA'!D12</f>
        <v>37288</v>
      </c>
      <c r="E12" s="47">
        <f>+'ZC ITA'!E12</f>
        <v>42948</v>
      </c>
      <c r="F12" s="60">
        <f>+'ZC ITA'!F12</f>
        <v>45.25</v>
      </c>
      <c r="G12" s="60">
        <f>+'ZC ITA'!G12</f>
        <v>100</v>
      </c>
      <c r="H12" s="17" t="e">
        <f t="shared" si="0"/>
        <v>#NAME?</v>
      </c>
      <c r="I12" s="12" t="e">
        <f t="shared" si="1"/>
        <v>#NAME?</v>
      </c>
      <c r="J12" s="12" t="e">
        <f t="shared" si="2"/>
        <v>#NAME?</v>
      </c>
      <c r="K12" s="13">
        <f t="shared" si="3"/>
        <v>93.15625</v>
      </c>
      <c r="L12" s="14" t="e">
        <f t="shared" si="4"/>
        <v>#NAME?</v>
      </c>
      <c r="M12" s="14" t="e">
        <f t="shared" si="5"/>
        <v>#NAME?</v>
      </c>
      <c r="N12" s="26">
        <f t="shared" si="6"/>
        <v>0</v>
      </c>
      <c r="O12" s="19">
        <f>+'ZC ITA'!AK12</f>
        <v>70.25</v>
      </c>
      <c r="P12" s="13">
        <f>+'ZC ITA'!AL12</f>
        <v>70.25</v>
      </c>
      <c r="Q12" s="13">
        <f>+'ZC ITA'!AM12</f>
        <v>70.1</v>
      </c>
      <c r="R12" s="13">
        <f>+'ZC ITA'!AN12</f>
        <v>70.1</v>
      </c>
      <c r="S12" s="13">
        <f>+'ZC ITA'!AO12</f>
        <v>70.1</v>
      </c>
      <c r="T12" s="13">
        <f>+'ZC ITA'!AP12</f>
        <v>70.05</v>
      </c>
      <c r="U12" s="13">
        <f>+'ZC ITA'!AQ12</f>
        <v>70.05</v>
      </c>
      <c r="V12" s="13">
        <f>+'ZC ITA'!AR12</f>
        <v>70</v>
      </c>
      <c r="W12" s="13">
        <f>+'ZC ITA'!AS12</f>
        <v>69.9</v>
      </c>
      <c r="X12" s="13">
        <f>+'ZC ITA'!AT12</f>
        <v>68</v>
      </c>
      <c r="Y12" s="13">
        <f>+'ZC ITA'!AU12</f>
        <v>68</v>
      </c>
      <c r="Z12" s="13">
        <f>+'ZC ITA'!AV12</f>
        <v>68</v>
      </c>
      <c r="AA12" s="13">
        <f>+'ZC ITA'!AW12</f>
        <v>0</v>
      </c>
      <c r="AB12" s="13">
        <f>+'ZC ITA'!AX12</f>
        <v>0</v>
      </c>
      <c r="AC12" s="13">
        <f>+'ZC ITA'!AY12</f>
        <v>0</v>
      </c>
      <c r="AD12" s="13">
        <f>+'ZC ITA'!AZ12</f>
        <v>0</v>
      </c>
      <c r="AE12" s="13">
        <f>+'ZC ITA'!BA12</f>
        <v>0</v>
      </c>
      <c r="AF12" s="13">
        <f>+'ZC ITA'!BB12</f>
        <v>0</v>
      </c>
      <c r="AG12" s="13">
        <f>+'ZC ITA'!BC12</f>
        <v>0</v>
      </c>
      <c r="AH12" s="13">
        <f>+'ZC ITA'!BD12</f>
        <v>0</v>
      </c>
      <c r="AI12" s="13">
        <f>+'ZC ITA'!BE12</f>
        <v>0</v>
      </c>
      <c r="AJ12" s="13">
        <f>+'ZC ITA'!BF12</f>
        <v>0</v>
      </c>
      <c r="AK12" s="13">
        <f>+'ZC ITA'!BG12</f>
        <v>0</v>
      </c>
      <c r="AL12" s="13">
        <f>+'ZC ITA'!BH12</f>
        <v>0</v>
      </c>
      <c r="AM12" s="13">
        <f>+'ZC ITA'!BI12</f>
        <v>0</v>
      </c>
      <c r="AN12" s="13">
        <f>+'ZC ITA'!BJ12</f>
        <v>0</v>
      </c>
      <c r="AO12" s="13">
        <f>+'ZC ITA'!BK12</f>
        <v>0</v>
      </c>
      <c r="AP12" s="13">
        <f>+'ZC ITA'!BL12</f>
        <v>0</v>
      </c>
      <c r="AQ12" s="13">
        <f>+'ZC ITA'!BM12</f>
        <v>0</v>
      </c>
      <c r="AR12" s="13">
        <f>+'ZC ITA'!BN12</f>
        <v>0</v>
      </c>
      <c r="AS12" s="13">
        <f>+'ZC ITA'!BO12</f>
        <v>0</v>
      </c>
      <c r="AT12" s="13">
        <f>+'ZC ITA'!BP12</f>
        <v>0</v>
      </c>
      <c r="AU12" s="13">
        <f>+'ZC ITA'!BQ12</f>
        <v>0</v>
      </c>
      <c r="AV12" s="13">
        <f>+'ZC ITA'!BR12</f>
        <v>0</v>
      </c>
      <c r="AW12" s="13">
        <f>+'ZC ITA'!BS12</f>
        <v>0</v>
      </c>
      <c r="AX12" s="13">
        <f>+'ZC ITA'!BT12</f>
        <v>0</v>
      </c>
      <c r="AY12" s="13">
        <f>+'ZC ITA'!BU12</f>
        <v>0</v>
      </c>
      <c r="AZ12" s="13">
        <f>+'ZC ITA'!BV12</f>
        <v>0</v>
      </c>
      <c r="BA12" s="13">
        <f>+'ZC ITA'!BW12</f>
        <v>0</v>
      </c>
      <c r="BB12" s="13">
        <f>+'ZC ITA'!BX12</f>
        <v>0</v>
      </c>
      <c r="BC12" s="13">
        <f>+'ZC ITA'!BY12</f>
        <v>0</v>
      </c>
      <c r="BD12" s="13">
        <f>+'ZC ITA'!BZ12</f>
        <v>0</v>
      </c>
      <c r="BE12" s="13">
        <f>+'ZC ITA'!CA12</f>
        <v>0</v>
      </c>
      <c r="BF12" s="13">
        <f>+'ZC ITA'!CB12</f>
        <v>0</v>
      </c>
      <c r="BG12" s="13">
        <f>+'ZC ITA'!CC12</f>
        <v>0</v>
      </c>
      <c r="BH12" s="13">
        <f>+'ZC ITA'!CD12</f>
        <v>0</v>
      </c>
      <c r="BI12" s="13">
        <f>+'ZC ITA'!CE12</f>
        <v>0</v>
      </c>
      <c r="BJ12" s="13">
        <f>+'ZC ITA'!CF12</f>
        <v>0</v>
      </c>
      <c r="BK12" s="13">
        <f>+'ZC ITA'!CG12</f>
        <v>0</v>
      </c>
      <c r="BL12" s="13">
        <f>+'ZC ITA'!CH12</f>
        <v>0</v>
      </c>
      <c r="BM12" s="13">
        <f>+'ZC ITA'!CI12</f>
        <v>0</v>
      </c>
      <c r="BN12" s="13">
        <f>+'ZC ITA'!CJ12</f>
        <v>0</v>
      </c>
      <c r="BO12" s="13">
        <f>+'ZC ITA'!CK12</f>
        <v>0</v>
      </c>
      <c r="BP12" s="13">
        <f>+'ZC ITA'!CL12</f>
        <v>0</v>
      </c>
      <c r="BQ12" s="13">
        <f>+'ZC ITA'!CM12</f>
        <v>0</v>
      </c>
      <c r="BR12" s="13">
        <f>+'ZC ITA'!CN12</f>
        <v>0</v>
      </c>
      <c r="BS12" s="13">
        <f>+'ZC ITA'!CO12</f>
        <v>0</v>
      </c>
      <c r="BT12" s="13">
        <f>+'ZC ITA'!CP12</f>
        <v>0</v>
      </c>
      <c r="BU12" s="13">
        <f>+'ZC ITA'!CQ12</f>
        <v>0</v>
      </c>
      <c r="BV12" s="13">
        <f>+'ZC ITA'!CR12</f>
        <v>0</v>
      </c>
      <c r="BW12" s="13">
        <f>+'ZC ITA'!CS12</f>
        <v>0</v>
      </c>
      <c r="BX12" s="13">
        <f>+'ZC ITA'!CT12</f>
        <v>0</v>
      </c>
      <c r="BY12" s="13">
        <f>+'ZC ITA'!CU12</f>
        <v>0</v>
      </c>
      <c r="BZ12" s="13">
        <f>+'ZC ITA'!CV12</f>
        <v>0</v>
      </c>
      <c r="CA12" s="13">
        <f>+'ZC ITA'!CW12</f>
        <v>0</v>
      </c>
      <c r="CB12" s="13">
        <f>+'ZC ITA'!CX12</f>
        <v>0</v>
      </c>
      <c r="CC12" s="13">
        <f>+'ZC ITA'!CY12</f>
        <v>0</v>
      </c>
      <c r="CD12" s="13">
        <f>+'ZC ITA'!CZ12</f>
        <v>0</v>
      </c>
      <c r="CE12" s="13">
        <f>+'ZC ITA'!DA12</f>
        <v>0</v>
      </c>
      <c r="CF12" s="13">
        <f>+'ZC ITA'!DB12</f>
        <v>0</v>
      </c>
      <c r="CG12" s="13">
        <f>+'ZC ITA'!DC12</f>
        <v>0</v>
      </c>
      <c r="CH12" s="13">
        <f>+'ZC ITA'!DD12</f>
        <v>0</v>
      </c>
      <c r="CI12" s="13">
        <f>+'ZC ITA'!DE12</f>
        <v>0</v>
      </c>
      <c r="CJ12" s="13">
        <f>+'ZC ITA'!DF12</f>
        <v>0</v>
      </c>
      <c r="CK12" s="13">
        <f>+'ZC ITA'!DG12</f>
        <v>0</v>
      </c>
      <c r="CL12" s="13">
        <f>+'ZC ITA'!DH12</f>
        <v>0</v>
      </c>
      <c r="CM12" s="13">
        <f>+'ZC ITA'!DI12</f>
        <v>0</v>
      </c>
      <c r="CN12" s="13">
        <f>+'ZC ITA'!DJ12</f>
        <v>0</v>
      </c>
      <c r="CO12" s="13">
        <f>+'ZC ITA'!DK12</f>
        <v>0</v>
      </c>
      <c r="CP12" s="13">
        <f>+'ZC ITA'!DL12</f>
        <v>0</v>
      </c>
      <c r="CQ12" s="13">
        <f>+'ZC ITA'!DM12</f>
        <v>0</v>
      </c>
      <c r="CR12" s="13">
        <f>+'ZC ITA'!DN12</f>
        <v>0</v>
      </c>
      <c r="CS12" s="13">
        <f>+'ZC ITA'!DO12</f>
        <v>0</v>
      </c>
      <c r="CT12" s="13">
        <f>+'ZC ITA'!DP12</f>
        <v>0</v>
      </c>
      <c r="CU12" s="13">
        <f>+'ZC ITA'!DQ12</f>
        <v>0</v>
      </c>
      <c r="CV12" s="13">
        <f>+'ZC ITA'!DR12</f>
        <v>0</v>
      </c>
      <c r="CW12" s="13">
        <f>+'ZC ITA'!DS12</f>
        <v>0</v>
      </c>
      <c r="CX12" s="13">
        <f>+'ZC ITA'!DT12</f>
        <v>0</v>
      </c>
      <c r="CY12" s="13">
        <f>+'ZC ITA'!DU12</f>
        <v>0</v>
      </c>
      <c r="CZ12" s="13">
        <f>+'ZC ITA'!DV12</f>
        <v>0</v>
      </c>
      <c r="DA12" s="13">
        <f>+'ZC ITA'!DW12</f>
        <v>0</v>
      </c>
      <c r="DB12" s="13">
        <f>+'ZC ITA'!DX12</f>
        <v>0</v>
      </c>
      <c r="DC12" s="13">
        <f>+'ZC ITA'!DY12</f>
        <v>0</v>
      </c>
      <c r="DD12" s="13">
        <f>+'ZC ITA'!DZ12</f>
        <v>0</v>
      </c>
      <c r="DE12" s="13">
        <f>+'ZC ITA'!EA12</f>
        <v>0</v>
      </c>
      <c r="DF12" s="13">
        <f>+'ZC ITA'!EB12</f>
        <v>0</v>
      </c>
      <c r="DG12" s="13">
        <f>+'ZC ITA'!EC12</f>
        <v>0</v>
      </c>
      <c r="DH12" s="13">
        <f>+'ZC ITA'!ED12</f>
        <v>0</v>
      </c>
      <c r="DI12" s="13">
        <f>+'ZC ITA'!EE12</f>
        <v>0</v>
      </c>
      <c r="DJ12" s="13">
        <f>+'ZC ITA'!EF12</f>
        <v>0</v>
      </c>
      <c r="DK12" s="13">
        <f>+'ZC ITA'!EG12</f>
        <v>0</v>
      </c>
      <c r="DL12" s="13">
        <f>+'ZC ITA'!EH12</f>
        <v>0</v>
      </c>
      <c r="DM12" s="13">
        <f>+'ZC ITA'!EI12</f>
        <v>0</v>
      </c>
      <c r="DN12" s="13">
        <f>+'ZC ITA'!EJ12</f>
        <v>0</v>
      </c>
      <c r="DO12" s="13">
        <f>+'ZC ITA'!EK12</f>
        <v>0</v>
      </c>
      <c r="DP12" s="13">
        <f>+'ZC ITA'!EL12</f>
        <v>0</v>
      </c>
      <c r="DQ12" s="13">
        <f>+'ZC ITA'!EM12</f>
        <v>0</v>
      </c>
      <c r="DR12" s="13">
        <f>+'ZC ITA'!EN12</f>
        <v>0</v>
      </c>
      <c r="DS12" s="13">
        <f>+'ZC ITA'!EO12</f>
        <v>0</v>
      </c>
      <c r="DT12" s="13">
        <f>+'ZC ITA'!EP12</f>
        <v>0</v>
      </c>
      <c r="DU12" s="13">
        <f>+'ZC ITA'!EQ12</f>
        <v>0</v>
      </c>
      <c r="DV12" s="13">
        <f>+'ZC ITA'!ER12</f>
        <v>0</v>
      </c>
      <c r="DW12" s="13">
        <f>+'ZC ITA'!ES12</f>
        <v>0</v>
      </c>
      <c r="DX12" s="13">
        <f>+'ZC ITA'!ET12</f>
        <v>0</v>
      </c>
      <c r="DY12" s="13">
        <f>+'ZC ITA'!EU12</f>
        <v>0</v>
      </c>
      <c r="DZ12" s="13">
        <f>+'ZC ITA'!EV12</f>
        <v>0</v>
      </c>
      <c r="EA12" s="13">
        <f>+'ZC ITA'!EW12</f>
        <v>0</v>
      </c>
      <c r="EB12" s="13">
        <f>+'ZC ITA'!EX12</f>
        <v>0</v>
      </c>
      <c r="EC12" s="13">
        <f>+'ZC ITA'!EY12</f>
        <v>0</v>
      </c>
      <c r="ED12" s="13">
        <f>+'ZC ITA'!EZ12</f>
        <v>0</v>
      </c>
      <c r="EE12" s="13">
        <f>+'ZC ITA'!FA12</f>
        <v>0</v>
      </c>
      <c r="EF12" s="13">
        <f>+'ZC ITA'!FB12</f>
        <v>0</v>
      </c>
    </row>
    <row r="13" spans="1:136" ht="11.25">
      <c r="A13" s="8">
        <v>10</v>
      </c>
      <c r="B13" s="28" t="str">
        <f>+'ZC ITA'!B13</f>
        <v>Centrob-98/18 Zc</v>
      </c>
      <c r="C13" s="59" t="str">
        <f>+'ZC ITA'!C13</f>
        <v>IT0001197083</v>
      </c>
      <c r="D13" s="47">
        <f>+'ZC ITA'!D13</f>
        <v>35825</v>
      </c>
      <c r="E13" s="47">
        <f>+'ZC ITA'!E13</f>
        <v>43130</v>
      </c>
      <c r="F13" s="60">
        <f>+'ZC ITA'!F13</f>
        <v>31.76</v>
      </c>
      <c r="G13" s="60">
        <f>+'ZC ITA'!G13</f>
        <v>100</v>
      </c>
      <c r="H13" s="17" t="e">
        <f t="shared" si="0"/>
        <v>#NAME?</v>
      </c>
      <c r="I13" s="12" t="e">
        <f t="shared" si="1"/>
        <v>#NAME?</v>
      </c>
      <c r="J13" s="12" t="e">
        <f t="shared" si="2"/>
        <v>#NAME?</v>
      </c>
      <c r="K13" s="13">
        <f t="shared" si="3"/>
        <v>91.47</v>
      </c>
      <c r="L13" s="14" t="e">
        <f t="shared" si="4"/>
        <v>#NAME?</v>
      </c>
      <c r="M13" s="14" t="e">
        <f t="shared" si="5"/>
        <v>#NAME?</v>
      </c>
      <c r="N13" s="26">
        <f t="shared" si="6"/>
        <v>-0.02438647939496844</v>
      </c>
      <c r="O13" s="19">
        <f>+'ZC ITA'!AK13</f>
        <v>63.21</v>
      </c>
      <c r="P13" s="13">
        <f>+'ZC ITA'!AL13</f>
        <v>64.79</v>
      </c>
      <c r="Q13" s="13">
        <f>+'ZC ITA'!AM13</f>
        <v>64.17</v>
      </c>
      <c r="R13" s="13">
        <f>+'ZC ITA'!AN13</f>
        <v>63.5</v>
      </c>
      <c r="S13" s="13">
        <f>+'ZC ITA'!AO13</f>
        <v>63.02</v>
      </c>
      <c r="T13" s="13">
        <f>+'ZC ITA'!AP13</f>
        <v>62.8</v>
      </c>
      <c r="U13" s="13">
        <f>+'ZC ITA'!AQ13</f>
        <v>62.95</v>
      </c>
      <c r="V13" s="13">
        <f>+'ZC ITA'!AR13</f>
        <v>63.15</v>
      </c>
      <c r="W13" s="13">
        <f>+'ZC ITA'!AS13</f>
        <v>62.81</v>
      </c>
      <c r="X13" s="13">
        <f>+'ZC ITA'!AT13</f>
        <v>63.7</v>
      </c>
      <c r="Y13" s="13">
        <f>+'ZC ITA'!AU13</f>
        <v>63.69</v>
      </c>
      <c r="Z13" s="13">
        <f>+'ZC ITA'!AV13</f>
        <v>62.85</v>
      </c>
      <c r="AA13" s="13">
        <f>+'ZC ITA'!AW13</f>
        <v>62.69</v>
      </c>
      <c r="AB13" s="13">
        <f>+'ZC ITA'!AX13</f>
        <v>61</v>
      </c>
      <c r="AC13" s="13">
        <f>+'ZC ITA'!AY13</f>
        <v>59.2</v>
      </c>
      <c r="AD13" s="13">
        <f>+'ZC ITA'!AZ13</f>
        <v>56.5</v>
      </c>
      <c r="AE13" s="13">
        <f>+'ZC ITA'!BA13</f>
        <v>57.55</v>
      </c>
      <c r="AF13" s="13">
        <f>+'ZC ITA'!BB13</f>
        <v>60</v>
      </c>
      <c r="AG13" s="13">
        <f>+'ZC ITA'!BC13</f>
        <v>60.1</v>
      </c>
      <c r="AH13" s="13">
        <f>+'ZC ITA'!BD13</f>
        <v>62.5</v>
      </c>
      <c r="AI13" s="13">
        <f>+'ZC ITA'!BE13</f>
        <v>63.25</v>
      </c>
      <c r="AJ13" s="13">
        <f>+'ZC ITA'!BF13</f>
        <v>63.96</v>
      </c>
      <c r="AK13" s="13">
        <f>+'ZC ITA'!BG13</f>
        <v>63.9</v>
      </c>
      <c r="AL13" s="13">
        <f>+'ZC ITA'!BH13</f>
        <v>63.9</v>
      </c>
      <c r="AM13" s="13">
        <f>+'ZC ITA'!BI13</f>
        <v>62.12</v>
      </c>
      <c r="AN13" s="13">
        <f>+'ZC ITA'!BJ13</f>
        <v>61.74</v>
      </c>
      <c r="AO13" s="13">
        <f>+'ZC ITA'!BK13</f>
        <v>61.36</v>
      </c>
      <c r="AP13" s="13">
        <f>+'ZC ITA'!BL13</f>
        <v>61</v>
      </c>
      <c r="AQ13" s="13">
        <f>+'ZC ITA'!BM13</f>
        <v>60.91</v>
      </c>
      <c r="AR13" s="13">
        <f>+'ZC ITA'!BN13</f>
        <v>60.15</v>
      </c>
      <c r="AS13" s="13">
        <f>+'ZC ITA'!BO13</f>
        <v>59.1</v>
      </c>
      <c r="AT13" s="13">
        <f>+'ZC ITA'!BP13</f>
        <v>59</v>
      </c>
      <c r="AU13" s="13">
        <f>+'ZC ITA'!BQ13</f>
        <v>60.3</v>
      </c>
      <c r="AV13" s="13">
        <f>+'ZC ITA'!BR13</f>
        <v>61.1</v>
      </c>
      <c r="AW13" s="13">
        <f>+'ZC ITA'!BS13</f>
        <v>61.7</v>
      </c>
      <c r="AX13" s="13">
        <f>+'ZC ITA'!BT13</f>
        <v>63</v>
      </c>
      <c r="AY13" s="13">
        <f>+'ZC ITA'!BU13</f>
        <v>63.32</v>
      </c>
      <c r="AZ13" s="13">
        <f>+'ZC ITA'!BV13</f>
        <v>63</v>
      </c>
      <c r="BA13" s="13">
        <f>+'ZC ITA'!BW13</f>
        <v>62.2</v>
      </c>
      <c r="BB13" s="13">
        <f>+'ZC ITA'!BX13</f>
        <v>62.25</v>
      </c>
      <c r="BC13" s="13">
        <f>+'ZC ITA'!BY13</f>
        <v>62.28</v>
      </c>
      <c r="BD13" s="13">
        <f>+'ZC ITA'!BZ13</f>
        <v>63.2</v>
      </c>
      <c r="BE13" s="13">
        <f>+'ZC ITA'!CA13</f>
        <v>62.99</v>
      </c>
      <c r="BF13" s="13">
        <f>+'ZC ITA'!CB13</f>
        <v>62.91</v>
      </c>
      <c r="BG13" s="13">
        <f>+'ZC ITA'!CC13</f>
        <v>63.42</v>
      </c>
      <c r="BH13" s="13">
        <f>+'ZC ITA'!CD13</f>
        <v>62.56</v>
      </c>
      <c r="BI13" s="13">
        <f>+'ZC ITA'!CE13</f>
        <v>62.85</v>
      </c>
      <c r="BJ13" s="13">
        <f>+'ZC ITA'!CF13</f>
        <v>62.13</v>
      </c>
      <c r="BK13" s="13">
        <f>+'ZC ITA'!CG13</f>
        <v>61.93</v>
      </c>
      <c r="BL13" s="13">
        <f>+'ZC ITA'!CH13</f>
        <v>62.1</v>
      </c>
      <c r="BM13" s="13">
        <f>+'ZC ITA'!CI13</f>
        <v>61.8</v>
      </c>
      <c r="BN13" s="13">
        <f>+'ZC ITA'!CJ13</f>
        <v>61.5</v>
      </c>
      <c r="BO13" s="13">
        <f>+'ZC ITA'!CK13</f>
        <v>60.65</v>
      </c>
      <c r="BP13" s="13">
        <f>+'ZC ITA'!CL13</f>
        <v>60.99</v>
      </c>
      <c r="BQ13" s="13">
        <f>+'ZC ITA'!CM13</f>
        <v>60.55</v>
      </c>
      <c r="BR13" s="13">
        <f>+'ZC ITA'!CN13</f>
        <v>59.71</v>
      </c>
      <c r="BS13" s="13">
        <f>+'ZC ITA'!CO13</f>
        <v>60</v>
      </c>
      <c r="BT13" s="13">
        <f>+'ZC ITA'!CP13</f>
        <v>59.98</v>
      </c>
      <c r="BU13" s="13">
        <f>+'ZC ITA'!CQ13</f>
        <v>60.3</v>
      </c>
      <c r="BV13" s="13">
        <f>+'ZC ITA'!CR13</f>
        <v>61.55</v>
      </c>
      <c r="BW13" s="13">
        <f>+'ZC ITA'!CS13</f>
        <v>60.93</v>
      </c>
      <c r="BX13" s="13">
        <f>+'ZC ITA'!CT13</f>
        <v>60.98</v>
      </c>
      <c r="BY13" s="13">
        <f>+'ZC ITA'!CU13</f>
        <v>60.16</v>
      </c>
      <c r="BZ13" s="13">
        <f>+'ZC ITA'!CV13</f>
        <v>60.12</v>
      </c>
      <c r="CA13" s="13">
        <f>+'ZC ITA'!CW13</f>
        <v>60.5</v>
      </c>
      <c r="CB13" s="13">
        <f>+'ZC ITA'!CX13</f>
        <v>60.82</v>
      </c>
      <c r="CC13" s="13">
        <f>+'ZC ITA'!CY13</f>
        <v>59.9</v>
      </c>
      <c r="CD13" s="13">
        <f>+'ZC ITA'!CZ13</f>
        <v>59.7</v>
      </c>
      <c r="CE13" s="13">
        <f>+'ZC ITA'!DA13</f>
        <v>60.2</v>
      </c>
      <c r="CF13" s="13">
        <f>+'ZC ITA'!DB13</f>
        <v>59.99</v>
      </c>
      <c r="CG13" s="13">
        <f>+'ZC ITA'!DC13</f>
        <v>60.19</v>
      </c>
      <c r="CH13" s="13">
        <f>+'ZC ITA'!DD13</f>
        <v>60.02</v>
      </c>
      <c r="CI13" s="13">
        <f>+'ZC ITA'!DE13</f>
        <v>60.18</v>
      </c>
      <c r="CJ13" s="13">
        <f>+'ZC ITA'!DF13</f>
        <v>59.6</v>
      </c>
      <c r="CK13" s="13">
        <f>+'ZC ITA'!DG13</f>
        <v>60.38</v>
      </c>
      <c r="CL13" s="13">
        <f>+'ZC ITA'!DH13</f>
        <v>59.22</v>
      </c>
      <c r="CM13" s="13">
        <f>+'ZC ITA'!DI13</f>
        <v>59.4</v>
      </c>
      <c r="CN13" s="13">
        <f>+'ZC ITA'!DJ13</f>
        <v>59.69</v>
      </c>
      <c r="CO13" s="13">
        <f>+'ZC ITA'!DK13</f>
        <v>60.5</v>
      </c>
      <c r="CP13" s="13">
        <f>+'ZC ITA'!DL13</f>
        <v>59.45</v>
      </c>
      <c r="CQ13" s="13">
        <f>+'ZC ITA'!DM13</f>
        <v>58.6</v>
      </c>
      <c r="CR13" s="13">
        <f>+'ZC ITA'!DN13</f>
        <v>58.01</v>
      </c>
      <c r="CS13" s="13">
        <f>+'ZC ITA'!DO13</f>
        <v>58.75</v>
      </c>
      <c r="CT13" s="13">
        <f>+'ZC ITA'!DP13</f>
        <v>57.89</v>
      </c>
      <c r="CU13" s="13">
        <f>+'ZC ITA'!DQ13</f>
        <v>58.4</v>
      </c>
      <c r="CV13" s="13">
        <f>+'ZC ITA'!DR13</f>
        <v>59.9</v>
      </c>
      <c r="CW13" s="13">
        <f>+'ZC ITA'!DS13</f>
        <v>60.3</v>
      </c>
      <c r="CX13" s="13">
        <f>+'ZC ITA'!DT13</f>
        <v>60.68</v>
      </c>
      <c r="CY13" s="13">
        <f>+'ZC ITA'!DU13</f>
        <v>60.35</v>
      </c>
      <c r="CZ13" s="13">
        <f>+'ZC ITA'!DV13</f>
        <v>61</v>
      </c>
      <c r="DA13" s="13">
        <f>+'ZC ITA'!DW13</f>
        <v>61.29</v>
      </c>
      <c r="DB13" s="13">
        <f>+'ZC ITA'!DX13</f>
        <v>60.9</v>
      </c>
      <c r="DC13" s="13">
        <f>+'ZC ITA'!DY13</f>
        <v>60.86</v>
      </c>
      <c r="DD13" s="13">
        <f>+'ZC ITA'!DZ13</f>
        <v>61.78</v>
      </c>
      <c r="DE13" s="13">
        <f>+'ZC ITA'!EA13</f>
        <v>62.12</v>
      </c>
      <c r="DF13" s="13">
        <f>+'ZC ITA'!EB13</f>
        <v>62.5</v>
      </c>
      <c r="DG13" s="13">
        <f>+'ZC ITA'!EC13</f>
        <v>62.29</v>
      </c>
      <c r="DH13" s="13">
        <f>+'ZC ITA'!ED13</f>
        <v>62.58</v>
      </c>
      <c r="DI13" s="13">
        <f>+'ZC ITA'!EE13</f>
        <v>62.1</v>
      </c>
      <c r="DJ13" s="13">
        <f>+'ZC ITA'!EF13</f>
        <v>62.24</v>
      </c>
      <c r="DK13" s="13">
        <f>+'ZC ITA'!EG13</f>
        <v>62.5</v>
      </c>
      <c r="DL13" s="13">
        <f>+'ZC ITA'!EH13</f>
        <v>62.37</v>
      </c>
      <c r="DM13" s="13">
        <f>+'ZC ITA'!EI13</f>
        <v>61.98</v>
      </c>
      <c r="DN13" s="13">
        <f>+'ZC ITA'!EJ13</f>
        <v>62.25</v>
      </c>
      <c r="DO13" s="13">
        <f>+'ZC ITA'!EK13</f>
        <v>62.3</v>
      </c>
      <c r="DP13" s="13">
        <f>+'ZC ITA'!EL13</f>
        <v>62.6</v>
      </c>
      <c r="DQ13" s="13">
        <f>+'ZC ITA'!EM13</f>
        <v>62.1</v>
      </c>
      <c r="DR13" s="13">
        <f>+'ZC ITA'!EN13</f>
        <v>62.59</v>
      </c>
      <c r="DS13" s="13">
        <f>+'ZC ITA'!EO13</f>
        <v>62.95</v>
      </c>
      <c r="DT13" s="13">
        <f>+'ZC ITA'!EP13</f>
        <v>62.02</v>
      </c>
      <c r="DU13" s="13">
        <f>+'ZC ITA'!EQ13</f>
        <v>62.5</v>
      </c>
      <c r="DV13" s="13">
        <f>+'ZC ITA'!ER13</f>
        <v>62.38</v>
      </c>
      <c r="DW13" s="13">
        <f>+'ZC ITA'!ES13</f>
        <v>62.5</v>
      </c>
      <c r="DX13" s="13">
        <f>+'ZC ITA'!ET13</f>
        <v>62.45</v>
      </c>
      <c r="DY13" s="13">
        <f>+'ZC ITA'!EU13</f>
        <v>62.21</v>
      </c>
      <c r="DZ13" s="13">
        <f>+'ZC ITA'!EV13</f>
        <v>61.77</v>
      </c>
      <c r="EA13" s="13">
        <f>+'ZC ITA'!EW13</f>
        <v>62.2</v>
      </c>
      <c r="EB13" s="13">
        <f>+'ZC ITA'!EX13</f>
        <v>61.9</v>
      </c>
      <c r="EC13" s="13">
        <f>+'ZC ITA'!EY13</f>
        <v>61.74</v>
      </c>
      <c r="ED13" s="13">
        <f>+'ZC ITA'!EZ13</f>
        <v>61.54</v>
      </c>
      <c r="EE13" s="13">
        <f>+'ZC ITA'!FA13</f>
        <v>62.4</v>
      </c>
      <c r="EF13" s="13">
        <f>+'ZC ITA'!FB13</f>
        <v>61.97</v>
      </c>
    </row>
    <row r="14" spans="1:136" ht="11.25">
      <c r="A14" s="8">
        <v>11</v>
      </c>
      <c r="B14" s="28" t="str">
        <f>+'ZC ITA'!B14</f>
        <v>Spaolo-97/22 115 Zc</v>
      </c>
      <c r="C14" s="59" t="str">
        <f>+'ZC ITA'!C14</f>
        <v>IT0001086658</v>
      </c>
      <c r="D14" s="47">
        <f>+'ZC ITA'!D14</f>
        <v>35460</v>
      </c>
      <c r="E14" s="47">
        <f>+'ZC ITA'!E14</f>
        <v>44591</v>
      </c>
      <c r="F14" s="60">
        <f>+'ZC ITA'!F14</f>
        <v>17.2</v>
      </c>
      <c r="G14" s="60">
        <f>+'ZC ITA'!G14</f>
        <v>100</v>
      </c>
      <c r="H14" s="17" t="e">
        <f t="shared" si="0"/>
        <v>#NAME?</v>
      </c>
      <c r="I14" s="12" t="e">
        <f t="shared" si="1"/>
        <v>#NAME?</v>
      </c>
      <c r="J14" s="12" t="e">
        <f t="shared" si="2"/>
        <v>#NAME?</v>
      </c>
      <c r="K14" s="13">
        <f t="shared" si="3"/>
        <v>89.65</v>
      </c>
      <c r="L14" s="14" t="e">
        <f t="shared" si="4"/>
        <v>#NAME?</v>
      </c>
      <c r="M14" s="14" t="e">
        <f t="shared" si="5"/>
        <v>#NAME?</v>
      </c>
      <c r="N14" s="26">
        <f t="shared" si="6"/>
        <v>-0.0028301886792452564</v>
      </c>
      <c r="O14" s="19">
        <f>+'ZC ITA'!AK14</f>
        <v>52.85</v>
      </c>
      <c r="P14" s="13">
        <f>+'ZC ITA'!AL14</f>
        <v>53</v>
      </c>
      <c r="Q14" s="13">
        <f>+'ZC ITA'!AM14</f>
        <v>52.8</v>
      </c>
      <c r="R14" s="13">
        <f>+'ZC ITA'!AN14</f>
        <v>52.5</v>
      </c>
      <c r="S14" s="13">
        <f>+'ZC ITA'!AO14</f>
        <v>51.44</v>
      </c>
      <c r="T14" s="13">
        <f>+'ZC ITA'!AP14</f>
        <v>51.48</v>
      </c>
      <c r="U14" s="13">
        <f>+'ZC ITA'!AQ14</f>
        <v>51.01</v>
      </c>
      <c r="V14" s="13">
        <f>+'ZC ITA'!AR14</f>
        <v>51.76</v>
      </c>
      <c r="W14" s="13">
        <f>+'ZC ITA'!AS14</f>
        <v>51.85</v>
      </c>
      <c r="X14" s="13">
        <f>+'ZC ITA'!AT14</f>
        <v>51.2</v>
      </c>
      <c r="Y14" s="13">
        <f>+'ZC ITA'!AU14</f>
        <v>51.9</v>
      </c>
      <c r="Z14" s="13">
        <f>+'ZC ITA'!AV14</f>
        <v>52</v>
      </c>
      <c r="AA14" s="13">
        <f>+'ZC ITA'!AW14</f>
        <v>52</v>
      </c>
      <c r="AB14" s="13">
        <f>+'ZC ITA'!AX14</f>
        <v>52.1</v>
      </c>
      <c r="AC14" s="13">
        <f>+'ZC ITA'!AY14</f>
        <v>49.51</v>
      </c>
      <c r="AD14" s="13">
        <f>+'ZC ITA'!AZ14</f>
        <v>48.5</v>
      </c>
      <c r="AE14" s="13">
        <f>+'ZC ITA'!BA14</f>
        <v>51.5</v>
      </c>
      <c r="AF14" s="13">
        <f>+'ZC ITA'!BB14</f>
        <v>52.99</v>
      </c>
      <c r="AG14" s="13">
        <f>+'ZC ITA'!BC14</f>
        <v>52</v>
      </c>
      <c r="AH14" s="13">
        <f>+'ZC ITA'!BD14</f>
        <v>51.8</v>
      </c>
      <c r="AI14" s="13">
        <f>+'ZC ITA'!BE14</f>
        <v>51.86</v>
      </c>
      <c r="AJ14" s="13">
        <f>+'ZC ITA'!BF14</f>
        <v>52.17</v>
      </c>
      <c r="AK14" s="13">
        <f>+'ZC ITA'!BG14</f>
        <v>50.95</v>
      </c>
      <c r="AL14" s="13">
        <f>+'ZC ITA'!BH14</f>
        <v>50.75</v>
      </c>
      <c r="AM14" s="13">
        <f>+'ZC ITA'!BI14</f>
        <v>50.33</v>
      </c>
      <c r="AN14" s="13">
        <f>+'ZC ITA'!BJ14</f>
        <v>49.45</v>
      </c>
      <c r="AO14" s="13">
        <f>+'ZC ITA'!BK14</f>
        <v>50.09</v>
      </c>
      <c r="AP14" s="13">
        <f>+'ZC ITA'!BL14</f>
        <v>49.26</v>
      </c>
      <c r="AQ14" s="13">
        <f>+'ZC ITA'!BM14</f>
        <v>50.3</v>
      </c>
      <c r="AR14" s="13">
        <f>+'ZC ITA'!BN14</f>
        <v>48.8</v>
      </c>
      <c r="AS14" s="13">
        <f>+'ZC ITA'!BO14</f>
        <v>50.83</v>
      </c>
      <c r="AT14" s="13">
        <f>+'ZC ITA'!BP14</f>
        <v>51.4</v>
      </c>
      <c r="AU14" s="13">
        <f>+'ZC ITA'!BQ14</f>
        <v>50.5</v>
      </c>
      <c r="AV14" s="13">
        <f>+'ZC ITA'!BR14</f>
        <v>51</v>
      </c>
      <c r="AW14" s="13">
        <f>+'ZC ITA'!BS14</f>
        <v>51</v>
      </c>
      <c r="AX14" s="13">
        <f>+'ZC ITA'!BT14</f>
        <v>52.2</v>
      </c>
      <c r="AY14" s="13">
        <f>+'ZC ITA'!BU14</f>
        <v>52.98</v>
      </c>
      <c r="AZ14" s="13">
        <f>+'ZC ITA'!BV14</f>
        <v>52.48</v>
      </c>
      <c r="BA14" s="13">
        <f>+'ZC ITA'!BW14</f>
        <v>52.21</v>
      </c>
      <c r="BB14" s="13">
        <f>+'ZC ITA'!BX14</f>
        <v>52.18</v>
      </c>
      <c r="BC14" s="13">
        <f>+'ZC ITA'!BY14</f>
        <v>54.41</v>
      </c>
      <c r="BD14" s="13">
        <f>+'ZC ITA'!BZ14</f>
        <v>54.75</v>
      </c>
      <c r="BE14" s="13">
        <f>+'ZC ITA'!CA14</f>
        <v>54.5</v>
      </c>
      <c r="BF14" s="13">
        <f>+'ZC ITA'!CB14</f>
        <v>55.4</v>
      </c>
      <c r="BG14" s="13">
        <f>+'ZC ITA'!CC14</f>
        <v>54.1</v>
      </c>
      <c r="BH14" s="13">
        <f>+'ZC ITA'!CD14</f>
        <v>53.9</v>
      </c>
      <c r="BI14" s="13">
        <f>+'ZC ITA'!CE14</f>
        <v>54.07</v>
      </c>
      <c r="BJ14" s="13">
        <f>+'ZC ITA'!CF14</f>
        <v>53.9</v>
      </c>
      <c r="BK14" s="13">
        <f>+'ZC ITA'!CG14</f>
        <v>54.3</v>
      </c>
      <c r="BL14" s="13">
        <f>+'ZC ITA'!CH14</f>
        <v>53.6</v>
      </c>
      <c r="BM14" s="13">
        <f>+'ZC ITA'!CI14</f>
        <v>52</v>
      </c>
      <c r="BN14" s="13">
        <f>+'ZC ITA'!CJ14</f>
        <v>49.8</v>
      </c>
      <c r="BO14" s="13">
        <f>+'ZC ITA'!CK14</f>
        <v>49.2</v>
      </c>
      <c r="BP14" s="13">
        <f>+'ZC ITA'!CL14</f>
        <v>48.69</v>
      </c>
      <c r="BQ14" s="13">
        <f>+'ZC ITA'!CM14</f>
        <v>48</v>
      </c>
      <c r="BR14" s="13">
        <f>+'ZC ITA'!CN14</f>
        <v>47.65</v>
      </c>
      <c r="BS14" s="13">
        <f>+'ZC ITA'!CO14</f>
        <v>47.35</v>
      </c>
      <c r="BT14" s="13">
        <f>+'ZC ITA'!CP14</f>
        <v>47.31</v>
      </c>
      <c r="BU14" s="13">
        <f>+'ZC ITA'!CQ14</f>
        <v>47.23</v>
      </c>
      <c r="BV14" s="13">
        <f>+'ZC ITA'!CR14</f>
        <v>47.8</v>
      </c>
      <c r="BW14" s="13">
        <f>+'ZC ITA'!CS14</f>
        <v>47.7</v>
      </c>
      <c r="BX14" s="13">
        <f>+'ZC ITA'!CT14</f>
        <v>47.77</v>
      </c>
      <c r="BY14" s="13">
        <f>+'ZC ITA'!CU14</f>
        <v>47.96</v>
      </c>
      <c r="BZ14" s="13">
        <f>+'ZC ITA'!CV14</f>
        <v>48.26</v>
      </c>
      <c r="CA14" s="13">
        <f>+'ZC ITA'!CW14</f>
        <v>48.38</v>
      </c>
      <c r="CB14" s="13">
        <f>+'ZC ITA'!CX14</f>
        <v>48.75</v>
      </c>
      <c r="CC14" s="13">
        <f>+'ZC ITA'!CY14</f>
        <v>48.31</v>
      </c>
      <c r="CD14" s="13">
        <f>+'ZC ITA'!CZ14</f>
        <v>47.96</v>
      </c>
      <c r="CE14" s="13">
        <f>+'ZC ITA'!DA14</f>
        <v>48</v>
      </c>
      <c r="CF14" s="13">
        <f>+'ZC ITA'!DB14</f>
        <v>48</v>
      </c>
      <c r="CG14" s="13">
        <f>+'ZC ITA'!DC14</f>
        <v>48.15</v>
      </c>
      <c r="CH14" s="13">
        <f>+'ZC ITA'!DD14</f>
        <v>48.25</v>
      </c>
      <c r="CI14" s="13">
        <f>+'ZC ITA'!DE14</f>
        <v>48.89</v>
      </c>
      <c r="CJ14" s="13">
        <f>+'ZC ITA'!DF14</f>
        <v>49.05</v>
      </c>
      <c r="CK14" s="13">
        <f>+'ZC ITA'!DG14</f>
        <v>49.17</v>
      </c>
      <c r="CL14" s="13">
        <f>+'ZC ITA'!DH14</f>
        <v>49.85</v>
      </c>
      <c r="CM14" s="13">
        <f>+'ZC ITA'!DI14</f>
        <v>49.4</v>
      </c>
      <c r="CN14" s="13">
        <f>+'ZC ITA'!DJ14</f>
        <v>49.94</v>
      </c>
      <c r="CO14" s="13">
        <f>+'ZC ITA'!DK14</f>
        <v>49.95</v>
      </c>
      <c r="CP14" s="13">
        <f>+'ZC ITA'!DL14</f>
        <v>49</v>
      </c>
      <c r="CQ14" s="13">
        <f>+'ZC ITA'!DM14</f>
        <v>48.1</v>
      </c>
      <c r="CR14" s="13">
        <f>+'ZC ITA'!DN14</f>
        <v>47.5</v>
      </c>
      <c r="CS14" s="13">
        <f>+'ZC ITA'!DO14</f>
        <v>48.5</v>
      </c>
      <c r="CT14" s="13">
        <f>+'ZC ITA'!DP14</f>
        <v>48.2</v>
      </c>
      <c r="CU14" s="13">
        <f>+'ZC ITA'!DQ14</f>
        <v>47.3</v>
      </c>
      <c r="CV14" s="13">
        <f>+'ZC ITA'!DR14</f>
        <v>47.75</v>
      </c>
      <c r="CW14" s="13">
        <f>+'ZC ITA'!DS14</f>
        <v>48.89</v>
      </c>
      <c r="CX14" s="13">
        <f>+'ZC ITA'!DT14</f>
        <v>49.45</v>
      </c>
      <c r="CY14" s="13">
        <f>+'ZC ITA'!DU14</f>
        <v>50.2</v>
      </c>
      <c r="CZ14" s="13">
        <f>+'ZC ITA'!DV14</f>
        <v>50.51</v>
      </c>
      <c r="DA14" s="13">
        <f>+'ZC ITA'!DW14</f>
        <v>50.17</v>
      </c>
      <c r="DB14" s="13">
        <f>+'ZC ITA'!DX14</f>
        <v>50.2</v>
      </c>
      <c r="DC14" s="13">
        <f>+'ZC ITA'!DY14</f>
        <v>50.25</v>
      </c>
      <c r="DD14" s="13">
        <f>+'ZC ITA'!DZ14</f>
        <v>50.8</v>
      </c>
      <c r="DE14" s="13">
        <f>+'ZC ITA'!EA14</f>
        <v>51.6</v>
      </c>
      <c r="DF14" s="13">
        <f>+'ZC ITA'!EB14</f>
        <v>51.88</v>
      </c>
      <c r="DG14" s="13">
        <f>+'ZC ITA'!EC14</f>
        <v>52.02</v>
      </c>
      <c r="DH14" s="13">
        <f>+'ZC ITA'!ED14</f>
        <v>52.01</v>
      </c>
      <c r="DI14" s="13">
        <f>+'ZC ITA'!EE14</f>
        <v>52.05</v>
      </c>
      <c r="DJ14" s="13">
        <f>+'ZC ITA'!EF14</f>
        <v>52</v>
      </c>
      <c r="DK14" s="13">
        <f>+'ZC ITA'!EG14</f>
        <v>51.62</v>
      </c>
      <c r="DL14" s="13">
        <f>+'ZC ITA'!EH14</f>
        <v>51.69</v>
      </c>
      <c r="DM14" s="13">
        <f>+'ZC ITA'!EI14</f>
        <v>52.49</v>
      </c>
      <c r="DN14" s="13">
        <f>+'ZC ITA'!EJ14</f>
        <v>50.9</v>
      </c>
      <c r="DO14" s="13">
        <f>+'ZC ITA'!EK14</f>
        <v>51.64</v>
      </c>
      <c r="DP14" s="13">
        <f>+'ZC ITA'!EL14</f>
        <v>51.1</v>
      </c>
      <c r="DQ14" s="13">
        <f>+'ZC ITA'!EM14</f>
        <v>51.09</v>
      </c>
      <c r="DR14" s="13">
        <f>+'ZC ITA'!EN14</f>
        <v>51.84</v>
      </c>
      <c r="DS14" s="13">
        <f>+'ZC ITA'!EO14</f>
        <v>51.34</v>
      </c>
      <c r="DT14" s="13">
        <f>+'ZC ITA'!EP14</f>
        <v>52</v>
      </c>
      <c r="DU14" s="13">
        <f>+'ZC ITA'!EQ14</f>
        <v>52</v>
      </c>
      <c r="DV14" s="13">
        <f>+'ZC ITA'!ER14</f>
        <v>52</v>
      </c>
      <c r="DW14" s="13">
        <f>+'ZC ITA'!ES14</f>
        <v>52.4</v>
      </c>
      <c r="DX14" s="13">
        <f>+'ZC ITA'!ET14</f>
        <v>52.79</v>
      </c>
      <c r="DY14" s="13">
        <f>+'ZC ITA'!EU14</f>
        <v>52.15</v>
      </c>
      <c r="DZ14" s="13">
        <f>+'ZC ITA'!EV14</f>
        <v>52</v>
      </c>
      <c r="EA14" s="13">
        <f>+'ZC ITA'!EW14</f>
        <v>51.93</v>
      </c>
      <c r="EB14" s="13">
        <f>+'ZC ITA'!EX14</f>
        <v>51.35</v>
      </c>
      <c r="EC14" s="13">
        <f>+'ZC ITA'!EY14</f>
        <v>51.43</v>
      </c>
      <c r="ED14" s="13">
        <f>+'ZC ITA'!EZ14</f>
        <v>51.42</v>
      </c>
      <c r="EE14" s="13">
        <f>+'ZC ITA'!FA14</f>
        <v>51.31</v>
      </c>
      <c r="EF14" s="13">
        <f>+'ZC ITA'!FB14</f>
        <v>51.3</v>
      </c>
    </row>
    <row r="15" spans="1:136" ht="11.25">
      <c r="A15" s="8">
        <v>12</v>
      </c>
      <c r="B15" s="28" t="str">
        <f>+'ZC ITA'!B15</f>
        <v>Comit-97/27 Zc</v>
      </c>
      <c r="C15" s="59" t="str">
        <f>+'ZC ITA'!C15</f>
        <v>IT0000966017</v>
      </c>
      <c r="D15" s="47">
        <f>+'ZC ITA'!D15</f>
        <v>35438</v>
      </c>
      <c r="E15" s="47">
        <f>+'ZC ITA'!E15</f>
        <v>46395</v>
      </c>
      <c r="F15" s="60">
        <f>+'ZC ITA'!F15</f>
        <v>10.85</v>
      </c>
      <c r="G15" s="60">
        <f>+'ZC ITA'!G15</f>
        <v>100</v>
      </c>
      <c r="H15" s="17" t="e">
        <f t="shared" si="0"/>
        <v>#NAME?</v>
      </c>
      <c r="I15" s="12" t="e">
        <f t="shared" si="1"/>
        <v>#NAME?</v>
      </c>
      <c r="J15" s="12" t="e">
        <f t="shared" si="2"/>
        <v>#NAME?</v>
      </c>
      <c r="K15" s="13">
        <f t="shared" si="3"/>
        <v>88.85625</v>
      </c>
      <c r="L15" s="14" t="e">
        <f t="shared" si="4"/>
        <v>#NAME?</v>
      </c>
      <c r="M15" s="14" t="e">
        <f t="shared" si="5"/>
        <v>#NAME?</v>
      </c>
      <c r="N15" s="26">
        <f t="shared" si="6"/>
        <v>-0.016172506738544513</v>
      </c>
      <c r="O15" s="19">
        <f>+'ZC ITA'!AK15</f>
        <v>36.5</v>
      </c>
      <c r="P15" s="13">
        <f>+'ZC ITA'!AL15</f>
        <v>37.1</v>
      </c>
      <c r="Q15" s="13">
        <f>+'ZC ITA'!AM15</f>
        <v>37</v>
      </c>
      <c r="R15" s="13">
        <f>+'ZC ITA'!AN15</f>
        <v>37.55</v>
      </c>
      <c r="S15" s="13">
        <f>+'ZC ITA'!AO15</f>
        <v>37.7</v>
      </c>
      <c r="T15" s="13">
        <f>+'ZC ITA'!AP15</f>
        <v>37.48</v>
      </c>
      <c r="U15" s="13">
        <f>+'ZC ITA'!AQ15</f>
        <v>37.7</v>
      </c>
      <c r="V15" s="13">
        <f>+'ZC ITA'!AR15</f>
        <v>37.9</v>
      </c>
      <c r="W15" s="13">
        <f>+'ZC ITA'!AS15</f>
        <v>38.03</v>
      </c>
      <c r="X15" s="13">
        <f>+'ZC ITA'!AT15</f>
        <v>37.88</v>
      </c>
      <c r="Y15" s="13">
        <f>+'ZC ITA'!AU15</f>
        <v>37.51</v>
      </c>
      <c r="Z15" s="13">
        <f>+'ZC ITA'!AV15</f>
        <v>37.19</v>
      </c>
      <c r="AA15" s="13">
        <f>+'ZC ITA'!AW15</f>
        <v>37</v>
      </c>
      <c r="AB15" s="13">
        <f>+'ZC ITA'!AX15</f>
        <v>36.5</v>
      </c>
      <c r="AC15" s="13">
        <f>+'ZC ITA'!AY15</f>
        <v>36.1</v>
      </c>
      <c r="AD15" s="13">
        <f>+'ZC ITA'!AZ15</f>
        <v>34</v>
      </c>
      <c r="AE15" s="13">
        <f>+'ZC ITA'!BA15</f>
        <v>37.5</v>
      </c>
      <c r="AF15" s="13">
        <f>+'ZC ITA'!BB15</f>
        <v>37.97</v>
      </c>
      <c r="AG15" s="13">
        <f>+'ZC ITA'!BC15</f>
        <v>37.5</v>
      </c>
      <c r="AH15" s="13">
        <f>+'ZC ITA'!BD15</f>
        <v>38.6</v>
      </c>
      <c r="AI15" s="13">
        <f>+'ZC ITA'!BE15</f>
        <v>37.78</v>
      </c>
      <c r="AJ15" s="13">
        <f>+'ZC ITA'!BF15</f>
        <v>37.27</v>
      </c>
      <c r="AK15" s="13">
        <f>+'ZC ITA'!BG15</f>
        <v>37</v>
      </c>
      <c r="AL15" s="13">
        <f>+'ZC ITA'!BH15</f>
        <v>35.95</v>
      </c>
      <c r="AM15" s="13">
        <f>+'ZC ITA'!BI15</f>
        <v>36.18</v>
      </c>
      <c r="AN15" s="13">
        <f>+'ZC ITA'!BJ15</f>
        <v>35.39</v>
      </c>
      <c r="AO15" s="13">
        <f>+'ZC ITA'!BK15</f>
        <v>35.22</v>
      </c>
      <c r="AP15" s="13">
        <f>+'ZC ITA'!BL15</f>
        <v>34.86</v>
      </c>
      <c r="AQ15" s="13">
        <f>+'ZC ITA'!BM15</f>
        <v>34.81</v>
      </c>
      <c r="AR15" s="13">
        <f>+'ZC ITA'!BN15</f>
        <v>34.67</v>
      </c>
      <c r="AS15" s="13">
        <f>+'ZC ITA'!BO15</f>
        <v>34.83</v>
      </c>
      <c r="AT15" s="13">
        <f>+'ZC ITA'!BP15</f>
        <v>34.81</v>
      </c>
      <c r="AU15" s="13">
        <f>+'ZC ITA'!BQ15</f>
        <v>34.8</v>
      </c>
      <c r="AV15" s="13">
        <f>+'ZC ITA'!BR15</f>
        <v>35.5</v>
      </c>
      <c r="AW15" s="13">
        <f>+'ZC ITA'!BS15</f>
        <v>35.5</v>
      </c>
      <c r="AX15" s="13">
        <f>+'ZC ITA'!BT15</f>
        <v>35.6</v>
      </c>
      <c r="AY15" s="13">
        <f>+'ZC ITA'!BU15</f>
        <v>36.09</v>
      </c>
      <c r="AZ15" s="13">
        <f>+'ZC ITA'!BV15</f>
        <v>37.65</v>
      </c>
      <c r="BA15" s="13">
        <f>+'ZC ITA'!BW15</f>
        <v>37.7</v>
      </c>
      <c r="BB15" s="13">
        <f>+'ZC ITA'!BX15</f>
        <v>37.35</v>
      </c>
      <c r="BC15" s="13">
        <f>+'ZC ITA'!BY15</f>
        <v>37.66</v>
      </c>
      <c r="BD15" s="13">
        <f>+'ZC ITA'!BZ15</f>
        <v>38.52</v>
      </c>
      <c r="BE15" s="13">
        <f>+'ZC ITA'!CA15</f>
        <v>38.32</v>
      </c>
      <c r="BF15" s="13">
        <f>+'ZC ITA'!CB15</f>
        <v>38.7</v>
      </c>
      <c r="BG15" s="13">
        <f>+'ZC ITA'!CC15</f>
        <v>38.92</v>
      </c>
      <c r="BH15" s="13">
        <f>+'ZC ITA'!CD15</f>
        <v>38.99</v>
      </c>
      <c r="BI15" s="13">
        <f>+'ZC ITA'!CE15</f>
        <v>38.93</v>
      </c>
      <c r="BJ15" s="13">
        <f>+'ZC ITA'!CF15</f>
        <v>39</v>
      </c>
      <c r="BK15" s="13">
        <f>+'ZC ITA'!CG15</f>
        <v>38.6</v>
      </c>
      <c r="BL15" s="13">
        <f>+'ZC ITA'!CH15</f>
        <v>38.89</v>
      </c>
      <c r="BM15" s="13">
        <f>+'ZC ITA'!CI15</f>
        <v>38.24</v>
      </c>
      <c r="BN15" s="13">
        <f>+'ZC ITA'!CJ15</f>
        <v>37.84</v>
      </c>
      <c r="BO15" s="13">
        <f>+'ZC ITA'!CK15</f>
        <v>37.06</v>
      </c>
      <c r="BP15" s="13">
        <f>+'ZC ITA'!CL15</f>
        <v>37.17</v>
      </c>
      <c r="BQ15" s="13">
        <f>+'ZC ITA'!CM15</f>
        <v>37</v>
      </c>
      <c r="BR15" s="13">
        <f>+'ZC ITA'!CN15</f>
        <v>36.95</v>
      </c>
      <c r="BS15" s="13">
        <f>+'ZC ITA'!CO15</f>
        <v>36.9</v>
      </c>
      <c r="BT15" s="13">
        <f>+'ZC ITA'!CP15</f>
        <v>37</v>
      </c>
      <c r="BU15" s="13">
        <f>+'ZC ITA'!CQ15</f>
        <v>36.51</v>
      </c>
      <c r="BV15" s="13">
        <f>+'ZC ITA'!CR15</f>
        <v>37.3</v>
      </c>
      <c r="BW15" s="13">
        <f>+'ZC ITA'!CS15</f>
        <v>36.86</v>
      </c>
      <c r="BX15" s="13">
        <f>+'ZC ITA'!CT15</f>
        <v>37.23</v>
      </c>
      <c r="BY15" s="13">
        <f>+'ZC ITA'!CU15</f>
        <v>37.1</v>
      </c>
      <c r="BZ15" s="13">
        <f>+'ZC ITA'!CV15</f>
        <v>37.39</v>
      </c>
      <c r="CA15" s="13">
        <f>+'ZC ITA'!CW15</f>
        <v>37.35</v>
      </c>
      <c r="CB15" s="13">
        <f>+'ZC ITA'!CX15</f>
        <v>37.21</v>
      </c>
      <c r="CC15" s="13">
        <f>+'ZC ITA'!CY15</f>
        <v>37.09</v>
      </c>
      <c r="CD15" s="13">
        <f>+'ZC ITA'!CZ15</f>
        <v>36.64</v>
      </c>
      <c r="CE15" s="13">
        <f>+'ZC ITA'!DA15</f>
        <v>36.9</v>
      </c>
      <c r="CF15" s="13">
        <f>+'ZC ITA'!DB15</f>
        <v>37.2</v>
      </c>
      <c r="CG15" s="13">
        <f>+'ZC ITA'!DC15</f>
        <v>37.39</v>
      </c>
      <c r="CH15" s="13">
        <f>+'ZC ITA'!DD15</f>
        <v>37.8</v>
      </c>
      <c r="CI15" s="13">
        <f>+'ZC ITA'!DE15</f>
        <v>37.95</v>
      </c>
      <c r="CJ15" s="13">
        <f>+'ZC ITA'!DF15</f>
        <v>37.49</v>
      </c>
      <c r="CK15" s="13">
        <f>+'ZC ITA'!DG15</f>
        <v>37.09</v>
      </c>
      <c r="CL15" s="13">
        <f>+'ZC ITA'!DH15</f>
        <v>37.17</v>
      </c>
      <c r="CM15" s="13">
        <f>+'ZC ITA'!DI15</f>
        <v>36.81</v>
      </c>
      <c r="CN15" s="13">
        <f>+'ZC ITA'!DJ15</f>
        <v>37</v>
      </c>
      <c r="CO15" s="13">
        <f>+'ZC ITA'!DK15</f>
        <v>36.97</v>
      </c>
      <c r="CP15" s="13">
        <f>+'ZC ITA'!DL15</f>
        <v>36.58</v>
      </c>
      <c r="CQ15" s="13">
        <f>+'ZC ITA'!DM15</f>
        <v>35.85</v>
      </c>
      <c r="CR15" s="13">
        <f>+'ZC ITA'!DN15</f>
        <v>36.35</v>
      </c>
      <c r="CS15" s="13">
        <f>+'ZC ITA'!DO15</f>
        <v>36.3</v>
      </c>
      <c r="CT15" s="13">
        <f>+'ZC ITA'!DP15</f>
        <v>36.04</v>
      </c>
      <c r="CU15" s="13">
        <f>+'ZC ITA'!DQ15</f>
        <v>36.04</v>
      </c>
      <c r="CV15" s="13">
        <f>+'ZC ITA'!DR15</f>
        <v>37.2</v>
      </c>
      <c r="CW15" s="13">
        <f>+'ZC ITA'!DS15</f>
        <v>37.35</v>
      </c>
      <c r="CX15" s="13">
        <f>+'ZC ITA'!DT15</f>
        <v>37.7</v>
      </c>
      <c r="CY15" s="13">
        <f>+'ZC ITA'!DU15</f>
        <v>37.8</v>
      </c>
      <c r="CZ15" s="13">
        <f>+'ZC ITA'!DV15</f>
        <v>37.98</v>
      </c>
      <c r="DA15" s="13">
        <f>+'ZC ITA'!DW15</f>
        <v>38.23</v>
      </c>
      <c r="DB15" s="13">
        <f>+'ZC ITA'!DX15</f>
        <v>37.7</v>
      </c>
      <c r="DC15" s="13">
        <f>+'ZC ITA'!DY15</f>
        <v>37.96</v>
      </c>
      <c r="DD15" s="13">
        <f>+'ZC ITA'!DZ15</f>
        <v>38.31</v>
      </c>
      <c r="DE15" s="13">
        <f>+'ZC ITA'!EA15</f>
        <v>39.1</v>
      </c>
      <c r="DF15" s="13">
        <f>+'ZC ITA'!EB15</f>
        <v>39.25</v>
      </c>
      <c r="DG15" s="13">
        <f>+'ZC ITA'!EC15</f>
        <v>39.35</v>
      </c>
      <c r="DH15" s="13">
        <f>+'ZC ITA'!ED15</f>
        <v>39.65</v>
      </c>
      <c r="DI15" s="13">
        <f>+'ZC ITA'!EE15</f>
        <v>39.8</v>
      </c>
      <c r="DJ15" s="13">
        <f>+'ZC ITA'!EF15</f>
        <v>39.37</v>
      </c>
      <c r="DK15" s="13">
        <f>+'ZC ITA'!EG15</f>
        <v>38.66</v>
      </c>
      <c r="DL15" s="13">
        <f>+'ZC ITA'!EH15</f>
        <v>38.83</v>
      </c>
      <c r="DM15" s="13">
        <f>+'ZC ITA'!EI15</f>
        <v>38.9</v>
      </c>
      <c r="DN15" s="13">
        <f>+'ZC ITA'!EJ15</f>
        <v>38.53</v>
      </c>
      <c r="DO15" s="13">
        <f>+'ZC ITA'!EK15</f>
        <v>38.9</v>
      </c>
      <c r="DP15" s="13">
        <f>+'ZC ITA'!EL15</f>
        <v>39.2</v>
      </c>
      <c r="DQ15" s="13">
        <f>+'ZC ITA'!EM15</f>
        <v>39.9</v>
      </c>
      <c r="DR15" s="13">
        <f>+'ZC ITA'!EN15</f>
        <v>39.2</v>
      </c>
      <c r="DS15" s="13">
        <f>+'ZC ITA'!EO15</f>
        <v>39.29</v>
      </c>
      <c r="DT15" s="13">
        <f>+'ZC ITA'!EP15</f>
        <v>39.46</v>
      </c>
      <c r="DU15" s="13">
        <f>+'ZC ITA'!EQ15</f>
        <v>40.23</v>
      </c>
      <c r="DV15" s="13">
        <f>+'ZC ITA'!ER15</f>
        <v>39.92</v>
      </c>
      <c r="DW15" s="13">
        <f>+'ZC ITA'!ES15</f>
        <v>40.19</v>
      </c>
      <c r="DX15" s="13">
        <f>+'ZC ITA'!ET15</f>
        <v>40.5</v>
      </c>
      <c r="DY15" s="13">
        <f>+'ZC ITA'!EU15</f>
        <v>40</v>
      </c>
      <c r="DZ15" s="13">
        <f>+'ZC ITA'!EV15</f>
        <v>39.95</v>
      </c>
      <c r="EA15" s="13">
        <f>+'ZC ITA'!EW15</f>
        <v>39.68</v>
      </c>
      <c r="EB15" s="13">
        <f>+'ZC ITA'!EX15</f>
        <v>38.97</v>
      </c>
      <c r="EC15" s="13">
        <f>+'ZC ITA'!EY15</f>
        <v>38.7</v>
      </c>
      <c r="ED15" s="13">
        <f>+'ZC ITA'!EZ15</f>
        <v>39.25</v>
      </c>
      <c r="EE15" s="13">
        <f>+'ZC ITA'!FA15</f>
        <v>39.09</v>
      </c>
      <c r="EF15" s="13">
        <f>+'ZC ITA'!FB15</f>
        <v>39.61</v>
      </c>
    </row>
    <row r="16" spans="1:136" ht="11.25">
      <c r="A16" s="8">
        <v>13</v>
      </c>
      <c r="B16" s="28" t="str">
        <f>+'ZC ITA'!B16</f>
        <v>Medio Cen-98/28 Zc</v>
      </c>
      <c r="C16" s="59" t="str">
        <f>+'ZC ITA'!C16</f>
        <v>IT0001203253</v>
      </c>
      <c r="D16" s="47">
        <f>+'ZC ITA'!D16</f>
        <v>35836</v>
      </c>
      <c r="E16" s="47">
        <f>+'ZC ITA'!E16</f>
        <v>46793</v>
      </c>
      <c r="F16" s="60">
        <f>+'ZC ITA'!F16</f>
        <v>17.524700000000003</v>
      </c>
      <c r="G16" s="60">
        <f>+'ZC ITA'!G16</f>
        <v>100</v>
      </c>
      <c r="H16" s="17" t="e">
        <f t="shared" si="0"/>
        <v>#NAME?</v>
      </c>
      <c r="I16" s="12" t="e">
        <f t="shared" si="1"/>
        <v>#NAME?</v>
      </c>
      <c r="J16" s="12" t="e">
        <f t="shared" si="2"/>
        <v>#NAME?</v>
      </c>
      <c r="K16" s="13">
        <f t="shared" si="3"/>
        <v>89.69058749999999</v>
      </c>
      <c r="L16" s="14" t="e">
        <f t="shared" si="4"/>
        <v>#NAME?</v>
      </c>
      <c r="M16" s="14" t="e">
        <f t="shared" si="5"/>
        <v>#NAME?</v>
      </c>
      <c r="N16" s="26">
        <f t="shared" si="6"/>
        <v>-0.047356828193832565</v>
      </c>
      <c r="O16" s="19">
        <f>+'ZC ITA'!AK16</f>
        <v>34.6</v>
      </c>
      <c r="P16" s="13">
        <f>+'ZC ITA'!AL16</f>
        <v>36.32</v>
      </c>
      <c r="Q16" s="13">
        <f>+'ZC ITA'!AM16</f>
        <v>35</v>
      </c>
      <c r="R16" s="13">
        <f>+'ZC ITA'!AN16</f>
        <v>34.44</v>
      </c>
      <c r="S16" s="13">
        <f>+'ZC ITA'!AO16</f>
        <v>34.01</v>
      </c>
      <c r="T16" s="13">
        <f>+'ZC ITA'!AP16</f>
        <v>34.5</v>
      </c>
      <c r="U16" s="13">
        <f>+'ZC ITA'!AQ16</f>
        <v>33.85</v>
      </c>
      <c r="V16" s="13">
        <f>+'ZC ITA'!AR16</f>
        <v>35.24</v>
      </c>
      <c r="W16" s="13">
        <f>+'ZC ITA'!AS16</f>
        <v>34.71</v>
      </c>
      <c r="X16" s="13">
        <f>+'ZC ITA'!AT16</f>
        <v>33.25</v>
      </c>
      <c r="Y16" s="13">
        <f>+'ZC ITA'!AU16</f>
        <v>33.69</v>
      </c>
      <c r="Z16" s="13">
        <f>+'ZC ITA'!AV16</f>
        <v>33.2</v>
      </c>
      <c r="AA16" s="13">
        <f>+'ZC ITA'!AW16</f>
        <v>32.31</v>
      </c>
      <c r="AB16" s="13">
        <f>+'ZC ITA'!AX16</f>
        <v>32.88</v>
      </c>
      <c r="AC16" s="13">
        <f>+'ZC ITA'!AY16</f>
        <v>32.9</v>
      </c>
      <c r="AD16" s="13">
        <f>+'ZC ITA'!AZ16</f>
        <v>32.09</v>
      </c>
      <c r="AE16" s="13">
        <f>+'ZC ITA'!BA16</f>
        <v>34.75</v>
      </c>
      <c r="AF16" s="13">
        <f>+'ZC ITA'!BB16</f>
        <v>36.15</v>
      </c>
      <c r="AG16" s="13">
        <f>+'ZC ITA'!BC16</f>
        <v>35.95</v>
      </c>
      <c r="AH16" s="13">
        <f>+'ZC ITA'!BD16</f>
        <v>36.15</v>
      </c>
      <c r="AI16" s="13">
        <f>+'ZC ITA'!BE16</f>
        <v>36</v>
      </c>
      <c r="AJ16" s="13">
        <f>+'ZC ITA'!BF16</f>
        <v>35.75</v>
      </c>
      <c r="AK16" s="13">
        <f>+'ZC ITA'!BG16</f>
        <v>35.2</v>
      </c>
      <c r="AL16" s="13">
        <f>+'ZC ITA'!BH16</f>
        <v>35</v>
      </c>
      <c r="AM16" s="13">
        <f>+'ZC ITA'!BI16</f>
        <v>34.93</v>
      </c>
      <c r="AN16" s="13">
        <f>+'ZC ITA'!BJ16</f>
        <v>34.55</v>
      </c>
      <c r="AO16" s="13">
        <f>+'ZC ITA'!BK16</f>
        <v>34</v>
      </c>
      <c r="AP16" s="13">
        <f>+'ZC ITA'!BL16</f>
        <v>33.69</v>
      </c>
      <c r="AQ16" s="13">
        <f>+'ZC ITA'!BM16</f>
        <v>34.2</v>
      </c>
      <c r="AR16" s="13">
        <f>+'ZC ITA'!BN16</f>
        <v>33.82</v>
      </c>
      <c r="AS16" s="13">
        <f>+'ZC ITA'!BO16</f>
        <v>34.98</v>
      </c>
      <c r="AT16" s="13">
        <f>+'ZC ITA'!BP16</f>
        <v>34.98</v>
      </c>
      <c r="AU16" s="13">
        <f>+'ZC ITA'!BQ16</f>
        <v>33.58</v>
      </c>
      <c r="AV16" s="13">
        <f>+'ZC ITA'!BR16</f>
        <v>34.01</v>
      </c>
      <c r="AW16" s="13">
        <f>+'ZC ITA'!BS16</f>
        <v>34.55</v>
      </c>
      <c r="AX16" s="13">
        <f>+'ZC ITA'!BT16</f>
        <v>35.42</v>
      </c>
      <c r="AY16" s="13">
        <f>+'ZC ITA'!BU16</f>
        <v>36.2</v>
      </c>
      <c r="AZ16" s="13">
        <f>+'ZC ITA'!BV16</f>
        <v>36.3</v>
      </c>
      <c r="BA16" s="13">
        <f>+'ZC ITA'!BW16</f>
        <v>36.49</v>
      </c>
      <c r="BB16" s="13">
        <f>+'ZC ITA'!BX16</f>
        <v>36.63</v>
      </c>
      <c r="BC16" s="13">
        <f>+'ZC ITA'!BY16</f>
        <v>36.1</v>
      </c>
      <c r="BD16" s="13">
        <f>+'ZC ITA'!BZ16</f>
        <v>37.25</v>
      </c>
      <c r="BE16" s="13">
        <f>+'ZC ITA'!CA16</f>
        <v>36.75</v>
      </c>
      <c r="BF16" s="13">
        <f>+'ZC ITA'!CB16</f>
        <v>37</v>
      </c>
      <c r="BG16" s="13">
        <f>+'ZC ITA'!CC16</f>
        <v>36.9</v>
      </c>
      <c r="BH16" s="13">
        <f>+'ZC ITA'!CD16</f>
        <v>36.94</v>
      </c>
      <c r="BI16" s="13">
        <f>+'ZC ITA'!CE16</f>
        <v>36.75</v>
      </c>
      <c r="BJ16" s="13">
        <f>+'ZC ITA'!CF16</f>
        <v>37.45</v>
      </c>
      <c r="BK16" s="13">
        <f>+'ZC ITA'!CG16</f>
        <v>37</v>
      </c>
      <c r="BL16" s="13">
        <f>+'ZC ITA'!CH16</f>
        <v>37.15</v>
      </c>
      <c r="BM16" s="13">
        <f>+'ZC ITA'!CI16</f>
        <v>35.89</v>
      </c>
      <c r="BN16" s="13">
        <f>+'ZC ITA'!CJ16</f>
        <v>35.95</v>
      </c>
      <c r="BO16" s="13">
        <f>+'ZC ITA'!CK16</f>
        <v>35.4</v>
      </c>
      <c r="BP16" s="13">
        <f>+'ZC ITA'!CL16</f>
        <v>35.38</v>
      </c>
      <c r="BQ16" s="13">
        <f>+'ZC ITA'!CM16</f>
        <v>35.16</v>
      </c>
      <c r="BR16" s="13">
        <f>+'ZC ITA'!CN16</f>
        <v>35.19</v>
      </c>
      <c r="BS16" s="13">
        <f>+'ZC ITA'!CO16</f>
        <v>35.57</v>
      </c>
      <c r="BT16" s="13">
        <f>+'ZC ITA'!CP16</f>
        <v>35.58</v>
      </c>
      <c r="BU16" s="13">
        <f>+'ZC ITA'!CQ16</f>
        <v>35.44</v>
      </c>
      <c r="BV16" s="13">
        <f>+'ZC ITA'!CR16</f>
        <v>35.54</v>
      </c>
      <c r="BW16" s="13">
        <f>+'ZC ITA'!CS16</f>
        <v>35</v>
      </c>
      <c r="BX16" s="13">
        <f>+'ZC ITA'!CT16</f>
        <v>35.22</v>
      </c>
      <c r="BY16" s="13">
        <f>+'ZC ITA'!CU16</f>
        <v>35.57</v>
      </c>
      <c r="BZ16" s="13">
        <f>+'ZC ITA'!CV16</f>
        <v>35.88</v>
      </c>
      <c r="CA16" s="13">
        <f>+'ZC ITA'!CW16</f>
        <v>35.5</v>
      </c>
      <c r="CB16" s="13">
        <f>+'ZC ITA'!CX16</f>
        <v>35.58</v>
      </c>
      <c r="CC16" s="13">
        <f>+'ZC ITA'!CY16</f>
        <v>36.07</v>
      </c>
      <c r="CD16" s="13">
        <f>+'ZC ITA'!CZ16</f>
        <v>35.45</v>
      </c>
      <c r="CE16" s="13">
        <f>+'ZC ITA'!DA16</f>
        <v>35.83</v>
      </c>
      <c r="CF16" s="13">
        <f>+'ZC ITA'!DB16</f>
        <v>35.35</v>
      </c>
      <c r="CG16" s="13">
        <f>+'ZC ITA'!DC16</f>
        <v>35.64</v>
      </c>
      <c r="CH16" s="13">
        <f>+'ZC ITA'!DD16</f>
        <v>36.08</v>
      </c>
      <c r="CI16" s="13">
        <f>+'ZC ITA'!DE16</f>
        <v>35.8</v>
      </c>
      <c r="CJ16" s="13">
        <f>+'ZC ITA'!DF16</f>
        <v>35.75</v>
      </c>
      <c r="CK16" s="13">
        <f>+'ZC ITA'!DG16</f>
        <v>35.5</v>
      </c>
      <c r="CL16" s="13">
        <f>+'ZC ITA'!DH16</f>
        <v>35.2</v>
      </c>
      <c r="CM16" s="13">
        <f>+'ZC ITA'!DI16</f>
        <v>35.39</v>
      </c>
      <c r="CN16" s="13">
        <f>+'ZC ITA'!DJ16</f>
        <v>35.06</v>
      </c>
      <c r="CO16" s="13">
        <f>+'ZC ITA'!DK16</f>
        <v>35.11</v>
      </c>
      <c r="CP16" s="13">
        <f>+'ZC ITA'!DL16</f>
        <v>35.38</v>
      </c>
      <c r="CQ16" s="13">
        <f>+'ZC ITA'!DM16</f>
        <v>34.86</v>
      </c>
      <c r="CR16" s="13">
        <f>+'ZC ITA'!DN16</f>
        <v>34.74</v>
      </c>
      <c r="CS16" s="13">
        <f>+'ZC ITA'!DO16</f>
        <v>34.9</v>
      </c>
      <c r="CT16" s="13">
        <f>+'ZC ITA'!DP16</f>
        <v>34.84</v>
      </c>
      <c r="CU16" s="13">
        <f>+'ZC ITA'!DQ16</f>
        <v>34.7</v>
      </c>
      <c r="CV16" s="13">
        <f>+'ZC ITA'!DR16</f>
        <v>35.5</v>
      </c>
      <c r="CW16" s="13">
        <f>+'ZC ITA'!DS16</f>
        <v>36.03</v>
      </c>
      <c r="CX16" s="13">
        <f>+'ZC ITA'!DT16</f>
        <v>36</v>
      </c>
      <c r="CY16" s="13">
        <f>+'ZC ITA'!DU16</f>
        <v>36.5</v>
      </c>
      <c r="CZ16" s="13">
        <f>+'ZC ITA'!DV16</f>
        <v>36.8</v>
      </c>
      <c r="DA16" s="13">
        <f>+'ZC ITA'!DW16</f>
        <v>36.58</v>
      </c>
      <c r="DB16" s="13">
        <f>+'ZC ITA'!DX16</f>
        <v>36.67</v>
      </c>
      <c r="DC16" s="13">
        <f>+'ZC ITA'!DY16</f>
        <v>37.08</v>
      </c>
      <c r="DD16" s="13">
        <f>+'ZC ITA'!DZ16</f>
        <v>36.6</v>
      </c>
      <c r="DE16" s="13">
        <f>+'ZC ITA'!EA16</f>
        <v>37</v>
      </c>
      <c r="DF16" s="13">
        <f>+'ZC ITA'!EB16</f>
        <v>37.2</v>
      </c>
      <c r="DG16" s="13">
        <f>+'ZC ITA'!EC16</f>
        <v>37.57</v>
      </c>
      <c r="DH16" s="13">
        <f>+'ZC ITA'!ED16</f>
        <v>37.5</v>
      </c>
      <c r="DI16" s="13">
        <f>+'ZC ITA'!EE16</f>
        <v>38.13</v>
      </c>
      <c r="DJ16" s="13">
        <f>+'ZC ITA'!EF16</f>
        <v>37.55</v>
      </c>
      <c r="DK16" s="13">
        <f>+'ZC ITA'!EG16</f>
        <v>36.81</v>
      </c>
      <c r="DL16" s="13">
        <f>+'ZC ITA'!EH16</f>
        <v>37.25</v>
      </c>
      <c r="DM16" s="13">
        <f>+'ZC ITA'!EI16</f>
        <v>37.49</v>
      </c>
      <c r="DN16" s="13">
        <f>+'ZC ITA'!EJ16</f>
        <v>37.19</v>
      </c>
      <c r="DO16" s="13">
        <f>+'ZC ITA'!EK16</f>
        <v>36.95</v>
      </c>
      <c r="DP16" s="13">
        <f>+'ZC ITA'!EL16</f>
        <v>37</v>
      </c>
      <c r="DQ16" s="13">
        <f>+'ZC ITA'!EM16</f>
        <v>36.99</v>
      </c>
      <c r="DR16" s="13">
        <f>+'ZC ITA'!EN16</f>
        <v>37.58</v>
      </c>
      <c r="DS16" s="13">
        <f>+'ZC ITA'!EO16</f>
        <v>37.49</v>
      </c>
      <c r="DT16" s="13">
        <f>+'ZC ITA'!EP16</f>
        <v>37.5</v>
      </c>
      <c r="DU16" s="13">
        <f>+'ZC ITA'!EQ16</f>
        <v>38.89</v>
      </c>
      <c r="DV16" s="13">
        <f>+'ZC ITA'!ER16</f>
        <v>39.74</v>
      </c>
      <c r="DW16" s="13">
        <f>+'ZC ITA'!ES16</f>
        <v>38.99</v>
      </c>
      <c r="DX16" s="13">
        <f>+'ZC ITA'!ET16</f>
        <v>39.01</v>
      </c>
      <c r="DY16" s="13">
        <f>+'ZC ITA'!EU16</f>
        <v>38.86</v>
      </c>
      <c r="DZ16" s="13">
        <f>+'ZC ITA'!EV16</f>
        <v>38.93</v>
      </c>
      <c r="EA16" s="13">
        <f>+'ZC ITA'!EW16</f>
        <v>38.79</v>
      </c>
      <c r="EB16" s="13">
        <f>+'ZC ITA'!EX16</f>
        <v>37.8</v>
      </c>
      <c r="EC16" s="13">
        <f>+'ZC ITA'!EY16</f>
        <v>36.92</v>
      </c>
      <c r="ED16" s="13">
        <f>+'ZC ITA'!EZ16</f>
        <v>37.23</v>
      </c>
      <c r="EE16" s="13">
        <f>+'ZC ITA'!FA16</f>
        <v>36.95</v>
      </c>
      <c r="EF16" s="13">
        <f>+'ZC ITA'!FB16</f>
        <v>37.15</v>
      </c>
    </row>
    <row r="17" spans="1:136" ht="11.25">
      <c r="A17" s="8">
        <v>14</v>
      </c>
      <c r="B17" s="28" t="str">
        <f>+'ZC ITA'!B17</f>
        <v>Comit-98/28 Zc</v>
      </c>
      <c r="C17" s="59" t="str">
        <f>+'ZC ITA'!C17</f>
        <v>IT0001200390</v>
      </c>
      <c r="D17" s="47">
        <f>+'ZC ITA'!D17</f>
        <v>35843</v>
      </c>
      <c r="E17" s="47">
        <f>+'ZC ITA'!E17</f>
        <v>46800</v>
      </c>
      <c r="F17" s="60">
        <f>+'ZC ITA'!F17</f>
        <v>18.65</v>
      </c>
      <c r="G17" s="60">
        <f>+'ZC ITA'!G17</f>
        <v>100</v>
      </c>
      <c r="H17" s="17" t="e">
        <f t="shared" si="0"/>
        <v>#NAME?</v>
      </c>
      <c r="I17" s="12" t="e">
        <f t="shared" si="1"/>
        <v>#NAME?</v>
      </c>
      <c r="J17" s="12" t="e">
        <f t="shared" si="2"/>
        <v>#NAME?</v>
      </c>
      <c r="K17" s="13">
        <f t="shared" si="3"/>
        <v>89.83125</v>
      </c>
      <c r="L17" s="14" t="e">
        <f t="shared" si="4"/>
        <v>#NAME?</v>
      </c>
      <c r="M17" s="14" t="e">
        <f t="shared" si="5"/>
        <v>#NAME?</v>
      </c>
      <c r="N17" s="26">
        <f t="shared" si="6"/>
        <v>-0.016033755274261614</v>
      </c>
      <c r="O17" s="19">
        <f>+'ZC ITA'!AK17</f>
        <v>34.98</v>
      </c>
      <c r="P17" s="13">
        <f>+'ZC ITA'!AL17</f>
        <v>35.55</v>
      </c>
      <c r="Q17" s="13">
        <f>+'ZC ITA'!AM17</f>
        <v>35.4</v>
      </c>
      <c r="R17" s="13">
        <f>+'ZC ITA'!AN17</f>
        <v>35.9</v>
      </c>
      <c r="S17" s="13">
        <f>+'ZC ITA'!AO17</f>
        <v>35.03</v>
      </c>
      <c r="T17" s="13">
        <f>+'ZC ITA'!AP17</f>
        <v>35.89</v>
      </c>
      <c r="U17" s="13">
        <f>+'ZC ITA'!AQ17</f>
        <v>34.9</v>
      </c>
      <c r="V17" s="13">
        <f>+'ZC ITA'!AR17</f>
        <v>35.4</v>
      </c>
      <c r="W17" s="13">
        <f>+'ZC ITA'!AS17</f>
        <v>35.14</v>
      </c>
      <c r="X17" s="13">
        <f>+'ZC ITA'!AT17</f>
        <v>34.99</v>
      </c>
      <c r="Y17" s="13">
        <f>+'ZC ITA'!AU17</f>
        <v>34.4</v>
      </c>
      <c r="Z17" s="13">
        <f>+'ZC ITA'!AV17</f>
        <v>35.26</v>
      </c>
      <c r="AA17" s="13">
        <f>+'ZC ITA'!AW17</f>
        <v>34.8</v>
      </c>
      <c r="AB17" s="13">
        <f>+'ZC ITA'!AX17</f>
        <v>34.56</v>
      </c>
      <c r="AC17" s="13">
        <f>+'ZC ITA'!AY17</f>
        <v>34.44</v>
      </c>
      <c r="AD17" s="13">
        <f>+'ZC ITA'!AZ17</f>
        <v>32.5</v>
      </c>
      <c r="AE17" s="13">
        <f>+'ZC ITA'!BA17</f>
        <v>35</v>
      </c>
      <c r="AF17" s="13">
        <f>+'ZC ITA'!BB17</f>
        <v>36.19</v>
      </c>
      <c r="AG17" s="13">
        <f>+'ZC ITA'!BC17</f>
        <v>35.4</v>
      </c>
      <c r="AH17" s="13">
        <f>+'ZC ITA'!BD17</f>
        <v>36.91</v>
      </c>
      <c r="AI17" s="13">
        <f>+'ZC ITA'!BE17</f>
        <v>36.6</v>
      </c>
      <c r="AJ17" s="13">
        <f>+'ZC ITA'!BF17</f>
        <v>36.66</v>
      </c>
      <c r="AK17" s="13">
        <f>+'ZC ITA'!BG17</f>
        <v>36.21</v>
      </c>
      <c r="AL17" s="13">
        <f>+'ZC ITA'!BH17</f>
        <v>36.01</v>
      </c>
      <c r="AM17" s="13">
        <f>+'ZC ITA'!BI17</f>
        <v>35.98</v>
      </c>
      <c r="AN17" s="13">
        <f>+'ZC ITA'!BJ17</f>
        <v>35.22</v>
      </c>
      <c r="AO17" s="13">
        <f>+'ZC ITA'!BK17</f>
        <v>35.09</v>
      </c>
      <c r="AP17" s="13">
        <f>+'ZC ITA'!BL17</f>
        <v>35.15</v>
      </c>
      <c r="AQ17" s="13">
        <f>+'ZC ITA'!BM17</f>
        <v>34.62</v>
      </c>
      <c r="AR17" s="13">
        <f>+'ZC ITA'!BN17</f>
        <v>34.5</v>
      </c>
      <c r="AS17" s="13">
        <f>+'ZC ITA'!BO17</f>
        <v>34.98</v>
      </c>
      <c r="AT17" s="13">
        <f>+'ZC ITA'!BP17</f>
        <v>34.92</v>
      </c>
      <c r="AU17" s="13">
        <f>+'ZC ITA'!BQ17</f>
        <v>34.95</v>
      </c>
      <c r="AV17" s="13">
        <f>+'ZC ITA'!BR17</f>
        <v>36.02</v>
      </c>
      <c r="AW17" s="13">
        <f>+'ZC ITA'!BS17</f>
        <v>36.19</v>
      </c>
      <c r="AX17" s="13">
        <f>+'ZC ITA'!BT17</f>
        <v>35.95</v>
      </c>
      <c r="AY17" s="13">
        <f>+'ZC ITA'!BU17</f>
        <v>36.69</v>
      </c>
      <c r="AZ17" s="13">
        <f>+'ZC ITA'!BV17</f>
        <v>37.48</v>
      </c>
      <c r="BA17" s="13">
        <f>+'ZC ITA'!BW17</f>
        <v>37.27</v>
      </c>
      <c r="BB17" s="13">
        <f>+'ZC ITA'!BX17</f>
        <v>37.25</v>
      </c>
      <c r="BC17" s="13">
        <f>+'ZC ITA'!BY17</f>
        <v>37.81</v>
      </c>
      <c r="BD17" s="13">
        <f>+'ZC ITA'!BZ17</f>
        <v>38.07</v>
      </c>
      <c r="BE17" s="13">
        <f>+'ZC ITA'!CA17</f>
        <v>37.77</v>
      </c>
      <c r="BF17" s="13">
        <f>+'ZC ITA'!CB17</f>
        <v>37.88</v>
      </c>
      <c r="BG17" s="13">
        <f>+'ZC ITA'!CC17</f>
        <v>37.96</v>
      </c>
      <c r="BH17" s="13">
        <f>+'ZC ITA'!CD17</f>
        <v>37.84</v>
      </c>
      <c r="BI17" s="13">
        <f>+'ZC ITA'!CE17</f>
        <v>37.76</v>
      </c>
      <c r="BJ17" s="13">
        <f>+'ZC ITA'!CF17</f>
        <v>38.01</v>
      </c>
      <c r="BK17" s="13">
        <f>+'ZC ITA'!CG17</f>
        <v>38.04</v>
      </c>
      <c r="BL17" s="13">
        <f>+'ZC ITA'!CH17</f>
        <v>37.96</v>
      </c>
      <c r="BM17" s="13">
        <f>+'ZC ITA'!CI17</f>
        <v>37.8</v>
      </c>
      <c r="BN17" s="13">
        <f>+'ZC ITA'!CJ17</f>
        <v>36.75</v>
      </c>
      <c r="BO17" s="13">
        <f>+'ZC ITA'!CK17</f>
        <v>36.68</v>
      </c>
      <c r="BP17" s="13">
        <f>+'ZC ITA'!CL17</f>
        <v>35.95</v>
      </c>
      <c r="BQ17" s="13">
        <f>+'ZC ITA'!CM17</f>
        <v>36</v>
      </c>
      <c r="BR17" s="13">
        <f>+'ZC ITA'!CN17</f>
        <v>36.25</v>
      </c>
      <c r="BS17" s="13">
        <f>+'ZC ITA'!CO17</f>
        <v>35.5</v>
      </c>
      <c r="BT17" s="13">
        <f>+'ZC ITA'!CP17</f>
        <v>35.43</v>
      </c>
      <c r="BU17" s="13">
        <f>+'ZC ITA'!CQ17</f>
        <v>35.26</v>
      </c>
      <c r="BV17" s="13">
        <f>+'ZC ITA'!CR17</f>
        <v>36.29</v>
      </c>
      <c r="BW17" s="13">
        <f>+'ZC ITA'!CS17</f>
        <v>36.01</v>
      </c>
      <c r="BX17" s="13">
        <f>+'ZC ITA'!CT17</f>
        <v>36.1</v>
      </c>
      <c r="BY17" s="13">
        <f>+'ZC ITA'!CU17</f>
        <v>35.44</v>
      </c>
      <c r="BZ17" s="13">
        <f>+'ZC ITA'!CV17</f>
        <v>35.55</v>
      </c>
      <c r="CA17" s="13">
        <f>+'ZC ITA'!CW17</f>
        <v>35.78</v>
      </c>
      <c r="CB17" s="13">
        <f>+'ZC ITA'!CX17</f>
        <v>35.84</v>
      </c>
      <c r="CC17" s="13">
        <f>+'ZC ITA'!CY17</f>
        <v>35.9</v>
      </c>
      <c r="CD17" s="13">
        <f>+'ZC ITA'!CZ17</f>
        <v>35.68</v>
      </c>
      <c r="CE17" s="13">
        <f>+'ZC ITA'!DA17</f>
        <v>35.8</v>
      </c>
      <c r="CF17" s="13">
        <f>+'ZC ITA'!DB17</f>
        <v>35.95</v>
      </c>
      <c r="CG17" s="13">
        <f>+'ZC ITA'!DC17</f>
        <v>36.19</v>
      </c>
      <c r="CH17" s="13">
        <f>+'ZC ITA'!DD17</f>
        <v>35.96</v>
      </c>
      <c r="CI17" s="13">
        <f>+'ZC ITA'!DE17</f>
        <v>36</v>
      </c>
      <c r="CJ17" s="13">
        <f>+'ZC ITA'!DF17</f>
        <v>35.75</v>
      </c>
      <c r="CK17" s="13">
        <f>+'ZC ITA'!DG17</f>
        <v>35.7</v>
      </c>
      <c r="CL17" s="13">
        <f>+'ZC ITA'!DH17</f>
        <v>35.37</v>
      </c>
      <c r="CM17" s="13">
        <f>+'ZC ITA'!DI17</f>
        <v>35.45</v>
      </c>
      <c r="CN17" s="13">
        <f>+'ZC ITA'!DJ17</f>
        <v>35.55</v>
      </c>
      <c r="CO17" s="13">
        <f>+'ZC ITA'!DK17</f>
        <v>35.3</v>
      </c>
      <c r="CP17" s="13">
        <f>+'ZC ITA'!DL17</f>
        <v>35.45</v>
      </c>
      <c r="CQ17" s="13">
        <f>+'ZC ITA'!DM17</f>
        <v>35</v>
      </c>
      <c r="CR17" s="13">
        <f>+'ZC ITA'!DN17</f>
        <v>35.15</v>
      </c>
      <c r="CS17" s="13">
        <f>+'ZC ITA'!DO17</f>
        <v>35.37</v>
      </c>
      <c r="CT17" s="13">
        <f>+'ZC ITA'!DP17</f>
        <v>35.2</v>
      </c>
      <c r="CU17" s="13">
        <f>+'ZC ITA'!DQ17</f>
        <v>34.65</v>
      </c>
      <c r="CV17" s="13">
        <f>+'ZC ITA'!DR17</f>
        <v>35.5</v>
      </c>
      <c r="CW17" s="13">
        <f>+'ZC ITA'!DS17</f>
        <v>36</v>
      </c>
      <c r="CX17" s="13">
        <f>+'ZC ITA'!DT17</f>
        <v>36.15</v>
      </c>
      <c r="CY17" s="13">
        <f>+'ZC ITA'!DU17</f>
        <v>36.85</v>
      </c>
      <c r="CZ17" s="13">
        <f>+'ZC ITA'!DV17</f>
        <v>37.02</v>
      </c>
      <c r="DA17" s="13">
        <f>+'ZC ITA'!DW17</f>
        <v>36.88</v>
      </c>
      <c r="DB17" s="13">
        <f>+'ZC ITA'!DX17</f>
        <v>36.72</v>
      </c>
      <c r="DC17" s="13">
        <f>+'ZC ITA'!DY17</f>
        <v>36.6</v>
      </c>
      <c r="DD17" s="13">
        <f>+'ZC ITA'!DZ17</f>
        <v>36.91</v>
      </c>
      <c r="DE17" s="13">
        <f>+'ZC ITA'!EA17</f>
        <v>37.42</v>
      </c>
      <c r="DF17" s="13">
        <f>+'ZC ITA'!EB17</f>
        <v>37.52</v>
      </c>
      <c r="DG17" s="13">
        <f>+'ZC ITA'!EC17</f>
        <v>37.5</v>
      </c>
      <c r="DH17" s="13">
        <f>+'ZC ITA'!ED17</f>
        <v>37.89</v>
      </c>
      <c r="DI17" s="13">
        <f>+'ZC ITA'!EE17</f>
        <v>37.74</v>
      </c>
      <c r="DJ17" s="13">
        <f>+'ZC ITA'!EF17</f>
        <v>37.48</v>
      </c>
      <c r="DK17" s="13">
        <f>+'ZC ITA'!EG17</f>
        <v>37.88</v>
      </c>
      <c r="DL17" s="13">
        <f>+'ZC ITA'!EH17</f>
        <v>37.32</v>
      </c>
      <c r="DM17" s="13">
        <f>+'ZC ITA'!EI17</f>
        <v>37.6</v>
      </c>
      <c r="DN17" s="13">
        <f>+'ZC ITA'!EJ17</f>
        <v>37.11</v>
      </c>
      <c r="DO17" s="13">
        <f>+'ZC ITA'!EK17</f>
        <v>37.34</v>
      </c>
      <c r="DP17" s="13">
        <f>+'ZC ITA'!EL17</f>
        <v>37.3</v>
      </c>
      <c r="DQ17" s="13">
        <f>+'ZC ITA'!EM17</f>
        <v>37.25</v>
      </c>
      <c r="DR17" s="13">
        <f>+'ZC ITA'!EN17</f>
        <v>37.8</v>
      </c>
      <c r="DS17" s="13">
        <f>+'ZC ITA'!EO17</f>
        <v>38.19</v>
      </c>
      <c r="DT17" s="13">
        <f>+'ZC ITA'!EP17</f>
        <v>38</v>
      </c>
      <c r="DU17" s="13">
        <f>+'ZC ITA'!EQ17</f>
        <v>38.4</v>
      </c>
      <c r="DV17" s="13">
        <f>+'ZC ITA'!ER17</f>
        <v>38.65</v>
      </c>
      <c r="DW17" s="13">
        <f>+'ZC ITA'!ES17</f>
        <v>38.78</v>
      </c>
      <c r="DX17" s="13">
        <f>+'ZC ITA'!ET17</f>
        <v>38.52</v>
      </c>
      <c r="DY17" s="13">
        <f>+'ZC ITA'!EU17</f>
        <v>38.44</v>
      </c>
      <c r="DZ17" s="13">
        <f>+'ZC ITA'!EV17</f>
        <v>38.38</v>
      </c>
      <c r="EA17" s="13">
        <f>+'ZC ITA'!EW17</f>
        <v>37.6</v>
      </c>
      <c r="EB17" s="13">
        <f>+'ZC ITA'!EX17</f>
        <v>37.5</v>
      </c>
      <c r="EC17" s="13">
        <f>+'ZC ITA'!EY17</f>
        <v>37.1</v>
      </c>
      <c r="ED17" s="13">
        <f>+'ZC ITA'!EZ17</f>
        <v>37.15</v>
      </c>
      <c r="EE17" s="13">
        <f>+'ZC ITA'!FA17</f>
        <v>37.2</v>
      </c>
      <c r="EF17" s="13">
        <f>+'ZC ITA'!FB17</f>
        <v>37.21</v>
      </c>
    </row>
    <row r="18" spans="1:137" ht="11.25">
      <c r="A18" s="8">
        <v>15</v>
      </c>
      <c r="B18" s="28" t="str">
        <f>+'ZC ITA'!B18</f>
        <v>Mediolomb-98/28 25Zc</v>
      </c>
      <c r="C18" s="59" t="str">
        <f>+'ZC ITA'!C18</f>
        <v>IT0001205589</v>
      </c>
      <c r="D18" s="47">
        <f>+'ZC ITA'!D18</f>
        <v>35844</v>
      </c>
      <c r="E18" s="47">
        <f>+'ZC ITA'!E18</f>
        <v>46801</v>
      </c>
      <c r="F18" s="60">
        <f>+'ZC ITA'!F18</f>
        <v>17.37</v>
      </c>
      <c r="G18" s="60">
        <f>+'ZC ITA'!G18</f>
        <v>100</v>
      </c>
      <c r="H18" s="17" t="e">
        <f t="shared" si="0"/>
        <v>#NAME?</v>
      </c>
      <c r="I18" s="12" t="e">
        <f t="shared" si="1"/>
        <v>#NAME?</v>
      </c>
      <c r="J18" s="12" t="e">
        <f t="shared" si="2"/>
        <v>#NAME?</v>
      </c>
      <c r="K18" s="13">
        <f t="shared" si="3"/>
        <v>89.67125</v>
      </c>
      <c r="L18" s="14" t="e">
        <f t="shared" si="4"/>
        <v>#NAME?</v>
      </c>
      <c r="M18" s="14" t="e">
        <f t="shared" si="5"/>
        <v>#NAME?</v>
      </c>
      <c r="N18" s="26">
        <f t="shared" si="6"/>
        <v>-0.02933780385582557</v>
      </c>
      <c r="O18" s="19">
        <f>+'ZC ITA'!AK18</f>
        <v>34.74</v>
      </c>
      <c r="P18" s="13">
        <f>+'ZC ITA'!AL18</f>
        <v>35.79</v>
      </c>
      <c r="Q18" s="13">
        <f>+'ZC ITA'!AM18</f>
        <v>35.01</v>
      </c>
      <c r="R18" s="13">
        <f>+'ZC ITA'!AN18</f>
        <v>34.8</v>
      </c>
      <c r="S18" s="13">
        <f>+'ZC ITA'!AO18</f>
        <v>34.65</v>
      </c>
      <c r="T18" s="13">
        <f>+'ZC ITA'!AP18</f>
        <v>33.91</v>
      </c>
      <c r="U18" s="13">
        <f>+'ZC ITA'!AQ18</f>
        <v>34.6</v>
      </c>
      <c r="V18" s="13">
        <f>+'ZC ITA'!AR18</f>
        <v>35.16</v>
      </c>
      <c r="W18" s="13">
        <f>+'ZC ITA'!AS18</f>
        <v>34.73</v>
      </c>
      <c r="X18" s="13">
        <f>+'ZC ITA'!AT18</f>
        <v>33.6</v>
      </c>
      <c r="Y18" s="13">
        <f>+'ZC ITA'!AU18</f>
        <v>34</v>
      </c>
      <c r="Z18" s="13">
        <f>+'ZC ITA'!AV18</f>
        <v>34.3</v>
      </c>
      <c r="AA18" s="13">
        <f>+'ZC ITA'!AW18</f>
        <v>33.1</v>
      </c>
      <c r="AB18" s="13">
        <f>+'ZC ITA'!AX18</f>
        <v>33.59</v>
      </c>
      <c r="AC18" s="13">
        <f>+'ZC ITA'!AY18</f>
        <v>32.65</v>
      </c>
      <c r="AD18" s="13">
        <f>+'ZC ITA'!AZ18</f>
        <v>30.01</v>
      </c>
      <c r="AE18" s="13">
        <f>+'ZC ITA'!BA18</f>
        <v>35</v>
      </c>
      <c r="AF18" s="13">
        <f>+'ZC ITA'!BB18</f>
        <v>36</v>
      </c>
      <c r="AG18" s="13">
        <f>+'ZC ITA'!BC18</f>
        <v>36.25</v>
      </c>
      <c r="AH18" s="13">
        <f>+'ZC ITA'!BD18</f>
        <v>36.85</v>
      </c>
      <c r="AI18" s="13">
        <f>+'ZC ITA'!BE18</f>
        <v>36.6</v>
      </c>
      <c r="AJ18" s="13">
        <f>+'ZC ITA'!BF18</f>
        <v>36.11</v>
      </c>
      <c r="AK18" s="13">
        <f>+'ZC ITA'!BG18</f>
        <v>37.5</v>
      </c>
      <c r="AL18" s="13">
        <f>+'ZC ITA'!BH18</f>
        <v>35</v>
      </c>
      <c r="AM18" s="13">
        <f>+'ZC ITA'!BI18</f>
        <v>34.8</v>
      </c>
      <c r="AN18" s="13">
        <f>+'ZC ITA'!BJ18</f>
        <v>34.48</v>
      </c>
      <c r="AO18" s="13">
        <f>+'ZC ITA'!BK18</f>
        <v>34.8</v>
      </c>
      <c r="AP18" s="13">
        <f>+'ZC ITA'!BL18</f>
        <v>36.43</v>
      </c>
      <c r="AQ18" s="13">
        <f>+'ZC ITA'!BM18</f>
        <v>35.37</v>
      </c>
      <c r="AR18" s="13">
        <f>+'ZC ITA'!BN18</f>
        <v>33.85</v>
      </c>
      <c r="AS18" s="13">
        <f>+'ZC ITA'!BO18</f>
        <v>33.95</v>
      </c>
      <c r="AT18" s="13">
        <f>+'ZC ITA'!BP18</f>
        <v>34.58</v>
      </c>
      <c r="AU18" s="13">
        <f>+'ZC ITA'!BQ18</f>
        <v>35.25</v>
      </c>
      <c r="AV18" s="13">
        <f>+'ZC ITA'!BR18</f>
        <v>34.6</v>
      </c>
      <c r="AW18" s="13">
        <f>+'ZC ITA'!BS18</f>
        <v>36.25</v>
      </c>
      <c r="AX18" s="13">
        <f>+'ZC ITA'!BT18</f>
        <v>35.45</v>
      </c>
      <c r="AY18" s="13">
        <f>+'ZC ITA'!BU18</f>
        <v>36.27</v>
      </c>
      <c r="AZ18" s="13">
        <f>+'ZC ITA'!BV18</f>
        <v>36.5</v>
      </c>
      <c r="BA18" s="13">
        <f>+'ZC ITA'!BW18</f>
        <v>36.9</v>
      </c>
      <c r="BB18" s="13">
        <f>+'ZC ITA'!BX18</f>
        <v>36.28</v>
      </c>
      <c r="BC18" s="13">
        <f>+'ZC ITA'!BY18</f>
        <v>36.41</v>
      </c>
      <c r="BD18" s="13">
        <f>+'ZC ITA'!BZ18</f>
        <v>37</v>
      </c>
      <c r="BE18" s="13">
        <f>+'ZC ITA'!CA18</f>
        <v>36.78</v>
      </c>
      <c r="BF18" s="13">
        <f>+'ZC ITA'!CB18</f>
        <v>36.95</v>
      </c>
      <c r="BG18" s="13">
        <f>+'ZC ITA'!CC18</f>
        <v>37</v>
      </c>
      <c r="BH18" s="13">
        <f>+'ZC ITA'!CD18</f>
        <v>37.01</v>
      </c>
      <c r="BI18" s="13">
        <f>+'ZC ITA'!CE18</f>
        <v>35.71</v>
      </c>
      <c r="BJ18" s="13">
        <f>+'ZC ITA'!CF18</f>
        <v>37</v>
      </c>
      <c r="BK18" s="13">
        <f>+'ZC ITA'!CG18</f>
        <v>36.91</v>
      </c>
      <c r="BL18" s="13">
        <f>+'ZC ITA'!CH18</f>
        <v>37.95</v>
      </c>
      <c r="BM18" s="13">
        <f>+'ZC ITA'!CI18</f>
        <v>35.92</v>
      </c>
      <c r="BN18" s="13">
        <f>+'ZC ITA'!CJ18</f>
        <v>35.7</v>
      </c>
      <c r="BO18" s="13">
        <f>+'ZC ITA'!CK18</f>
        <v>35.21</v>
      </c>
      <c r="BP18" s="13">
        <f>+'ZC ITA'!CL18</f>
        <v>35.65</v>
      </c>
      <c r="BQ18" s="13">
        <f>+'ZC ITA'!CM18</f>
        <v>35.12</v>
      </c>
      <c r="BR18" s="13">
        <f>+'ZC ITA'!CN18</f>
        <v>35.2</v>
      </c>
      <c r="BS18" s="13">
        <f>+'ZC ITA'!CO18</f>
        <v>35.17</v>
      </c>
      <c r="BT18" s="13">
        <f>+'ZC ITA'!CP18</f>
        <v>35.14</v>
      </c>
      <c r="BU18" s="13">
        <f>+'ZC ITA'!CQ18</f>
        <v>35.12</v>
      </c>
      <c r="BV18" s="13">
        <f>+'ZC ITA'!CR18</f>
        <v>35.15</v>
      </c>
      <c r="BW18" s="13">
        <f>+'ZC ITA'!CS18</f>
        <v>34.95</v>
      </c>
      <c r="BX18" s="13">
        <f>+'ZC ITA'!CT18</f>
        <v>35.1</v>
      </c>
      <c r="BY18" s="13">
        <f>+'ZC ITA'!CU18</f>
        <v>35.43</v>
      </c>
      <c r="BZ18" s="13">
        <f>+'ZC ITA'!CV18</f>
        <v>35.45</v>
      </c>
      <c r="CA18" s="13">
        <f>+'ZC ITA'!CW18</f>
        <v>35.5</v>
      </c>
      <c r="CB18" s="13">
        <f>+'ZC ITA'!CX18</f>
        <v>35.2</v>
      </c>
      <c r="CC18" s="13">
        <f>+'ZC ITA'!CY18</f>
        <v>35.3</v>
      </c>
      <c r="CD18" s="13">
        <f>+'ZC ITA'!CZ18</f>
        <v>35.1</v>
      </c>
      <c r="CE18" s="13">
        <f>+'ZC ITA'!DA18</f>
        <v>35.16</v>
      </c>
      <c r="CF18" s="13">
        <f>+'ZC ITA'!DB18</f>
        <v>35.33</v>
      </c>
      <c r="CG18" s="13">
        <f>+'ZC ITA'!DC18</f>
        <v>35.54</v>
      </c>
      <c r="CH18" s="13">
        <f>+'ZC ITA'!DD18</f>
        <v>36.17</v>
      </c>
      <c r="CI18" s="13">
        <f>+'ZC ITA'!DE18</f>
        <v>35.63</v>
      </c>
      <c r="CJ18" s="13">
        <f>+'ZC ITA'!DF18</f>
        <v>35.56</v>
      </c>
      <c r="CK18" s="13">
        <f>+'ZC ITA'!DG18</f>
        <v>35.93</v>
      </c>
      <c r="CL18" s="13">
        <f>+'ZC ITA'!DH18</f>
        <v>35.5</v>
      </c>
      <c r="CM18" s="13">
        <f>+'ZC ITA'!DI18</f>
        <v>35.49</v>
      </c>
      <c r="CN18" s="13">
        <f>+'ZC ITA'!DJ18</f>
        <v>35.1</v>
      </c>
      <c r="CO18" s="13">
        <f>+'ZC ITA'!DK18</f>
        <v>35.3</v>
      </c>
      <c r="CP18" s="13">
        <f>+'ZC ITA'!DL18</f>
        <v>35</v>
      </c>
      <c r="CQ18" s="13">
        <f>+'ZC ITA'!DM18</f>
        <v>34.99</v>
      </c>
      <c r="CR18" s="13">
        <f>+'ZC ITA'!DN18</f>
        <v>34.25</v>
      </c>
      <c r="CS18" s="13">
        <f>+'ZC ITA'!DO18</f>
        <v>34.94</v>
      </c>
      <c r="CT18" s="13">
        <f>+'ZC ITA'!DP18</f>
        <v>34.7</v>
      </c>
      <c r="CU18" s="13">
        <f>+'ZC ITA'!DQ18</f>
        <v>34.4</v>
      </c>
      <c r="CV18" s="13">
        <f>+'ZC ITA'!DR18</f>
        <v>35.45</v>
      </c>
      <c r="CW18" s="13">
        <f>+'ZC ITA'!DS18</f>
        <v>36.62</v>
      </c>
      <c r="CX18" s="13">
        <f>+'ZC ITA'!DT18</f>
        <v>36.58</v>
      </c>
      <c r="CY18" s="13">
        <f>+'ZC ITA'!DU18</f>
        <v>36.15</v>
      </c>
      <c r="CZ18" s="13">
        <f>+'ZC ITA'!DV18</f>
        <v>36.42</v>
      </c>
      <c r="DA18" s="13">
        <f>+'ZC ITA'!DW18</f>
        <v>36.85</v>
      </c>
      <c r="DB18" s="13">
        <f>+'ZC ITA'!DX18</f>
        <v>36.5</v>
      </c>
      <c r="DC18" s="13">
        <f>+'ZC ITA'!DY18</f>
        <v>36.95</v>
      </c>
      <c r="DD18" s="13">
        <f>+'ZC ITA'!DZ18</f>
        <v>36.99</v>
      </c>
      <c r="DE18" s="13">
        <f>+'ZC ITA'!EA18</f>
        <v>36.9</v>
      </c>
      <c r="DF18" s="13">
        <f>+'ZC ITA'!EB18</f>
        <v>37.27</v>
      </c>
      <c r="DG18" s="13">
        <f>+'ZC ITA'!EC18</f>
        <v>37.08</v>
      </c>
      <c r="DH18" s="13">
        <f>+'ZC ITA'!ED18</f>
        <v>37.34</v>
      </c>
      <c r="DI18" s="13">
        <f>+'ZC ITA'!EE18</f>
        <v>37.32</v>
      </c>
      <c r="DJ18" s="13">
        <f>+'ZC ITA'!EF18</f>
        <v>37.25</v>
      </c>
      <c r="DK18" s="13">
        <f>+'ZC ITA'!EG18</f>
        <v>37.04</v>
      </c>
      <c r="DL18" s="13">
        <f>+'ZC ITA'!EH18</f>
        <v>36.97</v>
      </c>
      <c r="DM18" s="13">
        <f>+'ZC ITA'!EI18</f>
        <v>36.63</v>
      </c>
      <c r="DN18" s="13">
        <f>+'ZC ITA'!EJ18</f>
        <v>36.75</v>
      </c>
      <c r="DO18" s="13">
        <f>+'ZC ITA'!EK18</f>
        <v>36.82</v>
      </c>
      <c r="DP18" s="13">
        <f>+'ZC ITA'!EL18</f>
        <v>36.6</v>
      </c>
      <c r="DQ18" s="13">
        <f>+'ZC ITA'!EM18</f>
        <v>36.9</v>
      </c>
      <c r="DR18" s="13">
        <f>+'ZC ITA'!EN18</f>
        <v>37.21</v>
      </c>
      <c r="DS18" s="13">
        <f>+'ZC ITA'!EO18</f>
        <v>37.6</v>
      </c>
      <c r="DT18" s="13">
        <f>+'ZC ITA'!EP18</f>
        <v>37.6</v>
      </c>
      <c r="DU18" s="13">
        <f>+'ZC ITA'!EQ18</f>
        <v>38.03</v>
      </c>
      <c r="DV18" s="13">
        <f>+'ZC ITA'!ER18</f>
        <v>38.38</v>
      </c>
      <c r="DW18" s="13">
        <f>+'ZC ITA'!ES18</f>
        <v>38.4</v>
      </c>
      <c r="DX18" s="13">
        <f>+'ZC ITA'!ET18</f>
        <v>38.29</v>
      </c>
      <c r="DY18" s="13">
        <f>+'ZC ITA'!EU18</f>
        <v>38.15</v>
      </c>
      <c r="DZ18" s="13">
        <f>+'ZC ITA'!EV18</f>
        <v>38</v>
      </c>
      <c r="EA18" s="13">
        <f>+'ZC ITA'!EW18</f>
        <v>38.05</v>
      </c>
      <c r="EB18" s="13">
        <f>+'ZC ITA'!EX18</f>
        <v>37</v>
      </c>
      <c r="EC18" s="13">
        <f>+'ZC ITA'!EY18</f>
        <v>36.75</v>
      </c>
      <c r="ED18" s="13">
        <f>+'ZC ITA'!EZ18</f>
        <v>37.05</v>
      </c>
      <c r="EE18" s="13">
        <f>+'ZC ITA'!FA18</f>
        <v>36.95</v>
      </c>
      <c r="EF18" s="13">
        <f>+'ZC ITA'!FB18</f>
        <v>36.91</v>
      </c>
      <c r="EG18" s="3"/>
    </row>
    <row r="19" spans="1:13" ht="11.25">
      <c r="A19" s="8"/>
      <c r="M19" s="14"/>
    </row>
    <row r="20" spans="1:136" ht="11.25">
      <c r="A20" s="8">
        <v>1</v>
      </c>
      <c r="B20" s="28" t="str">
        <f>+'ZC ITA'!B20</f>
        <v>Merrill Lynch zc 29/06/09</v>
      </c>
      <c r="C20" s="59" t="str">
        <f>+'ZC ITA'!C20</f>
        <v>XS0301033436</v>
      </c>
      <c r="D20" s="47">
        <f>+'ZC ITA'!D20</f>
        <v>39262</v>
      </c>
      <c r="E20" s="47">
        <f>+'ZC ITA'!E20</f>
        <v>39993</v>
      </c>
      <c r="F20" s="60">
        <f>+'ZC ITA'!F20</f>
        <v>97</v>
      </c>
      <c r="G20" s="60">
        <f>+'ZC ITA'!G20</f>
        <v>104.5</v>
      </c>
      <c r="H20" s="17" t="e">
        <f aca="true" t="shared" si="7" ref="H20:H28">IF(F20="?","",POWER(10,LOG10(G20/F20)/YEARFRAC(E20,D20,0))-1)</f>
        <v>#NAME?</v>
      </c>
      <c r="I20" s="12" t="e">
        <f aca="true" t="shared" si="8" ref="I20:I28">IF(F20="?","",F20*(1+H20)^YEARFRAC($O$3,D20,1))</f>
        <v>#NAME?</v>
      </c>
      <c r="J20" s="12" t="e">
        <f>IF(F20="?","",(I20-F20)*$M$1)</f>
        <v>#NAME?</v>
      </c>
      <c r="K20" s="13">
        <f>IF(F20="?","",G20-(G20-F20)*$M$1)</f>
        <v>103.5625</v>
      </c>
      <c r="L20" s="14" t="e">
        <f aca="true" t="shared" si="9" ref="L20:L28">YIELD($O$3,E20,0.00001,O20,G20,1,1)</f>
        <v>#NAME?</v>
      </c>
      <c r="M20" s="14" t="e">
        <f aca="true" t="shared" si="10" ref="M20:M28">IF(F20="?","",IF((I20-O20)&gt;0,YIELD($O$3,E20,0,O20-J20,K20-(I20-O20)*$M$1,1,1),YIELD($O$3,E20,0,O20-J20,K20,1,1)))</f>
        <v>#NAME?</v>
      </c>
      <c r="N20" s="26">
        <f aca="true" t="shared" si="11" ref="N20:N28">(O20-P20)/P20</f>
        <v>-0.0042300332359754425</v>
      </c>
      <c r="O20" s="19">
        <f>+'ZC ITA'!AK20</f>
        <v>98.87</v>
      </c>
      <c r="P20" s="13">
        <f>+'ZC ITA'!AL20</f>
        <v>99.29</v>
      </c>
      <c r="Q20" s="13">
        <f>+'ZC ITA'!AM20</f>
        <v>99.95</v>
      </c>
      <c r="R20" s="13">
        <f>+'ZC ITA'!AN20</f>
        <v>97.95</v>
      </c>
      <c r="S20" s="13">
        <f>+'ZC ITA'!AO20</f>
        <v>99.17</v>
      </c>
      <c r="T20" s="13">
        <f>+'ZC ITA'!AP20</f>
        <v>97</v>
      </c>
      <c r="U20" s="13">
        <f>+'ZC ITA'!AQ20</f>
        <v>97.23</v>
      </c>
      <c r="V20" s="13">
        <f>+'ZC ITA'!AR20</f>
        <v>97.19</v>
      </c>
      <c r="W20" s="13">
        <f>+'ZC ITA'!AS20</f>
        <v>96.9</v>
      </c>
      <c r="X20" s="13">
        <f>+'ZC ITA'!AT20</f>
        <v>97.37</v>
      </c>
      <c r="Y20" s="13">
        <f>+'ZC ITA'!AU20</f>
        <v>98.45</v>
      </c>
      <c r="Z20" s="13">
        <f>+'ZC ITA'!AV20</f>
        <v>97.5</v>
      </c>
      <c r="AA20" s="13">
        <f>+'ZC ITA'!AW20</f>
        <v>97</v>
      </c>
      <c r="AB20" s="13">
        <f>+'ZC ITA'!AX20</f>
        <v>95.21</v>
      </c>
      <c r="AC20" s="13">
        <f>+'ZC ITA'!AY20</f>
        <v>93.75</v>
      </c>
      <c r="AD20" s="13">
        <f>+'ZC ITA'!AZ20</f>
        <v>83.26</v>
      </c>
      <c r="AE20" s="13">
        <f>+'ZC ITA'!BA20</f>
        <v>88.41</v>
      </c>
      <c r="AF20" s="13">
        <f>+'ZC ITA'!BB20</f>
        <v>91.44</v>
      </c>
      <c r="AG20" s="13">
        <f>+'ZC ITA'!BC20</f>
        <v>94.21</v>
      </c>
      <c r="AH20" s="13">
        <f>+'ZC ITA'!BD20</f>
        <v>97.61</v>
      </c>
      <c r="AI20" s="13">
        <f>+'ZC ITA'!BE20</f>
        <v>97.81</v>
      </c>
      <c r="AJ20" s="13">
        <f>+'ZC ITA'!BF20</f>
        <v>98.59</v>
      </c>
      <c r="AK20" s="13">
        <f>+'ZC ITA'!BG20</f>
        <v>97.8</v>
      </c>
      <c r="AL20" s="13">
        <f>+'ZC ITA'!BH20</f>
        <v>98.34</v>
      </c>
      <c r="AM20" s="13">
        <f>+'ZC ITA'!BI20</f>
        <v>98.3</v>
      </c>
      <c r="AN20" s="13">
        <f>+'ZC ITA'!BJ20</f>
        <v>97</v>
      </c>
      <c r="AO20" s="13">
        <f>+'ZC ITA'!BK20</f>
        <v>97.7</v>
      </c>
      <c r="AP20" s="13">
        <f>+'ZC ITA'!BL20</f>
        <v>98</v>
      </c>
      <c r="AQ20" s="13">
        <f>+'ZC ITA'!BM20</f>
        <v>97.17</v>
      </c>
      <c r="AR20" s="13">
        <f>+'ZC ITA'!BN20</f>
        <v>98.8</v>
      </c>
      <c r="AS20" s="13">
        <f>+'ZC ITA'!BO20</f>
        <v>98.09</v>
      </c>
      <c r="AT20" s="13">
        <f>+'ZC ITA'!BP20</f>
        <v>96.99</v>
      </c>
      <c r="AU20" s="13">
        <f>+'ZC ITA'!BQ20</f>
        <v>98.4</v>
      </c>
      <c r="AV20" s="13">
        <f>+'ZC ITA'!BR20</f>
        <v>98.5</v>
      </c>
      <c r="AW20" s="13">
        <f>+'ZC ITA'!BS20</f>
        <v>98.3</v>
      </c>
      <c r="AX20" s="13">
        <f>+'ZC ITA'!BT20</f>
        <v>98.5</v>
      </c>
      <c r="AY20" s="13">
        <f>+'ZC ITA'!BU20</f>
        <v>98.5</v>
      </c>
      <c r="AZ20" s="13">
        <f>+'ZC ITA'!BV20</f>
        <v>0</v>
      </c>
      <c r="BA20" s="13">
        <f>+'ZC ITA'!BW20</f>
        <v>0</v>
      </c>
      <c r="BB20" s="13">
        <f>+'ZC ITA'!BX20</f>
        <v>0</v>
      </c>
      <c r="BC20" s="13">
        <f>+'ZC ITA'!BY20</f>
        <v>0</v>
      </c>
      <c r="BD20" s="13">
        <f>+'ZC ITA'!BZ20</f>
        <v>0</v>
      </c>
      <c r="BE20" s="13">
        <f>+'ZC ITA'!CA20</f>
        <v>0</v>
      </c>
      <c r="BF20" s="13">
        <f>+'ZC ITA'!CB20</f>
        <v>0</v>
      </c>
      <c r="BG20" s="13">
        <f>+'ZC ITA'!CC20</f>
        <v>0</v>
      </c>
      <c r="BH20" s="13">
        <f>+'ZC ITA'!CD20</f>
        <v>0</v>
      </c>
      <c r="BI20" s="13">
        <f>+'ZC ITA'!CE20</f>
        <v>0</v>
      </c>
      <c r="BJ20" s="13">
        <f>+'ZC ITA'!CF20</f>
        <v>0</v>
      </c>
      <c r="BK20" s="13">
        <f>+'ZC ITA'!CG20</f>
        <v>0</v>
      </c>
      <c r="BL20" s="13">
        <f>+'ZC ITA'!CH20</f>
        <v>0</v>
      </c>
      <c r="BM20" s="13">
        <f>+'ZC ITA'!CI20</f>
        <v>0</v>
      </c>
      <c r="BN20" s="13">
        <f>+'ZC ITA'!CJ20</f>
        <v>0</v>
      </c>
      <c r="BO20" s="13">
        <f>+'ZC ITA'!CK20</f>
        <v>0</v>
      </c>
      <c r="BP20" s="13">
        <f>+'ZC ITA'!CL20</f>
        <v>0</v>
      </c>
      <c r="BQ20" s="13">
        <f>+'ZC ITA'!CM20</f>
        <v>0</v>
      </c>
      <c r="BR20" s="13">
        <f>+'ZC ITA'!CN20</f>
        <v>0</v>
      </c>
      <c r="BS20" s="13">
        <f>+'ZC ITA'!CO20</f>
        <v>0</v>
      </c>
      <c r="BT20" s="13">
        <f>+'ZC ITA'!CP20</f>
        <v>0</v>
      </c>
      <c r="BU20" s="13">
        <f>+'ZC ITA'!CQ20</f>
        <v>0</v>
      </c>
      <c r="BV20" s="13">
        <f>+'ZC ITA'!CR20</f>
        <v>0</v>
      </c>
      <c r="BW20" s="13">
        <f>+'ZC ITA'!CS20</f>
        <v>0</v>
      </c>
      <c r="BX20" s="13">
        <f>+'ZC ITA'!CT20</f>
        <v>0</v>
      </c>
      <c r="BY20" s="13">
        <f>+'ZC ITA'!CU20</f>
        <v>0</v>
      </c>
      <c r="BZ20" s="13">
        <f>+'ZC ITA'!CV20</f>
        <v>0</v>
      </c>
      <c r="CA20" s="13">
        <f>+'ZC ITA'!CW20</f>
        <v>0</v>
      </c>
      <c r="CB20" s="13">
        <f>+'ZC ITA'!CX20</f>
        <v>0</v>
      </c>
      <c r="CC20" s="13">
        <f>+'ZC ITA'!CY20</f>
        <v>0</v>
      </c>
      <c r="CD20" s="13">
        <f>+'ZC ITA'!CZ20</f>
        <v>0</v>
      </c>
      <c r="CE20" s="13">
        <f>+'ZC ITA'!DA20</f>
        <v>0</v>
      </c>
      <c r="CF20" s="13">
        <f>+'ZC ITA'!DB20</f>
        <v>0</v>
      </c>
      <c r="CG20" s="13">
        <f>+'ZC ITA'!DC20</f>
        <v>0</v>
      </c>
      <c r="CH20" s="13">
        <f>+'ZC ITA'!DD20</f>
        <v>0</v>
      </c>
      <c r="CI20" s="13">
        <f>+'ZC ITA'!DE20</f>
        <v>0</v>
      </c>
      <c r="CJ20" s="13">
        <f>+'ZC ITA'!DF20</f>
        <v>0</v>
      </c>
      <c r="CK20" s="13">
        <f>+'ZC ITA'!DG20</f>
        <v>0</v>
      </c>
      <c r="CL20" s="13">
        <f>+'ZC ITA'!DH20</f>
        <v>0</v>
      </c>
      <c r="CM20" s="13">
        <f>+'ZC ITA'!DI20</f>
        <v>0</v>
      </c>
      <c r="CN20" s="13">
        <f>+'ZC ITA'!DJ20</f>
        <v>0</v>
      </c>
      <c r="CO20" s="13">
        <f>+'ZC ITA'!DK20</f>
        <v>0</v>
      </c>
      <c r="CP20" s="13">
        <f>+'ZC ITA'!DL20</f>
        <v>0</v>
      </c>
      <c r="CQ20" s="13">
        <f>+'ZC ITA'!DM20</f>
        <v>0</v>
      </c>
      <c r="CR20" s="13">
        <f>+'ZC ITA'!DN20</f>
        <v>0</v>
      </c>
      <c r="CS20" s="13">
        <f>+'ZC ITA'!DO20</f>
        <v>0</v>
      </c>
      <c r="CT20" s="13">
        <f>+'ZC ITA'!DP20</f>
        <v>0</v>
      </c>
      <c r="CU20" s="13">
        <f>+'ZC ITA'!DQ20</f>
        <v>0</v>
      </c>
      <c r="CV20" s="13">
        <f>+'ZC ITA'!DR20</f>
        <v>0</v>
      </c>
      <c r="CW20" s="13">
        <f>+'ZC ITA'!DS20</f>
        <v>0</v>
      </c>
      <c r="CX20" s="13">
        <f>+'ZC ITA'!DT20</f>
        <v>0</v>
      </c>
      <c r="CY20" s="13">
        <f>+'ZC ITA'!DU20</f>
        <v>0</v>
      </c>
      <c r="CZ20" s="13">
        <f>+'ZC ITA'!DV20</f>
        <v>0</v>
      </c>
      <c r="DA20" s="13">
        <f>+'ZC ITA'!DW20</f>
        <v>0</v>
      </c>
      <c r="DB20" s="13">
        <f>+'ZC ITA'!DX20</f>
        <v>0</v>
      </c>
      <c r="DC20" s="13">
        <f>+'ZC ITA'!DY20</f>
        <v>0</v>
      </c>
      <c r="DD20" s="13">
        <f>+'ZC ITA'!DZ20</f>
        <v>0</v>
      </c>
      <c r="DE20" s="13">
        <f>+'ZC ITA'!EA20</f>
        <v>0</v>
      </c>
      <c r="DF20" s="13">
        <f>+'ZC ITA'!EB20</f>
        <v>0</v>
      </c>
      <c r="DG20" s="13">
        <f>+'ZC ITA'!EC20</f>
        <v>0</v>
      </c>
      <c r="DH20" s="13">
        <f>+'ZC ITA'!ED20</f>
        <v>0</v>
      </c>
      <c r="DI20" s="13">
        <f>+'ZC ITA'!EE20</f>
        <v>0</v>
      </c>
      <c r="DJ20" s="13">
        <f>+'ZC ITA'!EF20</f>
        <v>0</v>
      </c>
      <c r="DK20" s="13">
        <f>+'ZC ITA'!EG20</f>
        <v>0</v>
      </c>
      <c r="DL20" s="13">
        <f>+'ZC ITA'!EH20</f>
        <v>0</v>
      </c>
      <c r="DM20" s="13">
        <f>+'ZC ITA'!EI20</f>
        <v>0</v>
      </c>
      <c r="DN20" s="13">
        <f>+'ZC ITA'!EJ20</f>
        <v>0</v>
      </c>
      <c r="DO20" s="13">
        <f>+'ZC ITA'!EK20</f>
        <v>0</v>
      </c>
      <c r="DP20" s="13">
        <f>+'ZC ITA'!EL20</f>
        <v>0</v>
      </c>
      <c r="DQ20" s="13">
        <f>+'ZC ITA'!EM20</f>
        <v>0</v>
      </c>
      <c r="DR20" s="13">
        <f>+'ZC ITA'!EN20</f>
        <v>0</v>
      </c>
      <c r="DS20" s="13">
        <f>+'ZC ITA'!EO20</f>
        <v>0</v>
      </c>
      <c r="DT20" s="13">
        <f>+'ZC ITA'!EP20</f>
        <v>0</v>
      </c>
      <c r="DU20" s="13">
        <f>+'ZC ITA'!EQ20</f>
        <v>0</v>
      </c>
      <c r="DV20" s="13">
        <f>+'ZC ITA'!ER20</f>
        <v>0</v>
      </c>
      <c r="DW20" s="13">
        <f>+'ZC ITA'!ES20</f>
        <v>0</v>
      </c>
      <c r="DX20" s="13">
        <f>+'ZC ITA'!ET20</f>
        <v>0</v>
      </c>
      <c r="DY20" s="13">
        <f>+'ZC ITA'!EU20</f>
        <v>0</v>
      </c>
      <c r="DZ20" s="13">
        <f>+'ZC ITA'!EV20</f>
        <v>0</v>
      </c>
      <c r="EA20" s="13">
        <f>+'ZC ITA'!EW20</f>
        <v>0</v>
      </c>
      <c r="EB20" s="13">
        <f>+'ZC ITA'!EX20</f>
        <v>0</v>
      </c>
      <c r="EC20" s="13">
        <f>+'ZC ITA'!EY20</f>
        <v>0</v>
      </c>
      <c r="ED20" s="13">
        <f>+'ZC ITA'!EZ20</f>
        <v>0</v>
      </c>
      <c r="EE20" s="13">
        <f>+'ZC ITA'!FA20</f>
        <v>0</v>
      </c>
      <c r="EF20" s="13">
        <f>+'ZC ITA'!FB20</f>
        <v>0</v>
      </c>
    </row>
    <row r="21" spans="1:136" ht="11.25">
      <c r="A21" s="8">
        <v>2</v>
      </c>
      <c r="B21" s="28" t="str">
        <f>+'ZC ITA'!B21</f>
        <v>Merrill Lynch zc 31/07/09</v>
      </c>
      <c r="C21" s="59" t="str">
        <f>+'ZC ITA'!C21</f>
        <v>XS0305406547</v>
      </c>
      <c r="D21" s="47">
        <f>+'ZC ITA'!D21</f>
        <v>39294</v>
      </c>
      <c r="E21" s="47">
        <f>+'ZC ITA'!E21</f>
        <v>40025</v>
      </c>
      <c r="F21" s="60">
        <f>+'ZC ITA'!F21</f>
        <v>97</v>
      </c>
      <c r="G21" s="60">
        <f>+'ZC ITA'!G21</f>
        <v>104.5</v>
      </c>
      <c r="H21" s="17" t="e">
        <f t="shared" si="7"/>
        <v>#NAME?</v>
      </c>
      <c r="I21" s="12" t="e">
        <f t="shared" si="8"/>
        <v>#NAME?</v>
      </c>
      <c r="J21" s="12" t="e">
        <f>IF(F21="?","",(I21-F21)*$M$1)</f>
        <v>#NAME?</v>
      </c>
      <c r="K21" s="13">
        <f>IF(F21="?","",G21-(G21-F21)*$M$1)</f>
        <v>103.5625</v>
      </c>
      <c r="L21" s="14" t="e">
        <f t="shared" si="9"/>
        <v>#NAME?</v>
      </c>
      <c r="M21" s="14" t="e">
        <f t="shared" si="10"/>
        <v>#NAME?</v>
      </c>
      <c r="N21" s="26">
        <f t="shared" si="11"/>
        <v>-0.015850722311396594</v>
      </c>
      <c r="O21" s="19">
        <f>+'ZC ITA'!AK21</f>
        <v>98.1</v>
      </c>
      <c r="P21" s="13">
        <f>+'ZC ITA'!AL21</f>
        <v>99.68</v>
      </c>
      <c r="Q21" s="13">
        <f>+'ZC ITA'!AM21</f>
        <v>97.2</v>
      </c>
      <c r="R21" s="13">
        <f>+'ZC ITA'!AN21</f>
        <v>97.4</v>
      </c>
      <c r="S21" s="13">
        <f>+'ZC ITA'!AO21</f>
        <v>95.92</v>
      </c>
      <c r="T21" s="13">
        <f>+'ZC ITA'!AP21</f>
        <v>95.5</v>
      </c>
      <c r="U21" s="13">
        <f>+'ZC ITA'!AQ21</f>
        <v>97.4</v>
      </c>
      <c r="V21" s="13">
        <f>+'ZC ITA'!AR21</f>
        <v>96.5</v>
      </c>
      <c r="W21" s="13">
        <f>+'ZC ITA'!AS21</f>
        <v>94.17</v>
      </c>
      <c r="X21" s="13">
        <f>+'ZC ITA'!AT21</f>
        <v>98</v>
      </c>
      <c r="Y21" s="13">
        <f>+'ZC ITA'!AU21</f>
        <v>96.99</v>
      </c>
      <c r="Z21" s="13">
        <f>+'ZC ITA'!AV21</f>
        <v>96.5</v>
      </c>
      <c r="AA21" s="13">
        <f>+'ZC ITA'!AW21</f>
        <v>95.9</v>
      </c>
      <c r="AB21" s="13">
        <f>+'ZC ITA'!AX21</f>
        <v>94.8</v>
      </c>
      <c r="AC21" s="13">
        <f>+'ZC ITA'!AY21</f>
        <v>92.15</v>
      </c>
      <c r="AD21" s="13">
        <f>+'ZC ITA'!AZ21</f>
        <v>79.17</v>
      </c>
      <c r="AE21" s="13">
        <f>+'ZC ITA'!BA21</f>
        <v>84.27</v>
      </c>
      <c r="AF21" s="13">
        <f>+'ZC ITA'!BB21</f>
        <v>89.95</v>
      </c>
      <c r="AG21" s="13">
        <f>+'ZC ITA'!BC21</f>
        <v>94.15</v>
      </c>
      <c r="AH21" s="13">
        <f>+'ZC ITA'!BD21</f>
        <v>97.2</v>
      </c>
      <c r="AI21" s="13">
        <f>+'ZC ITA'!BE21</f>
        <v>96.01</v>
      </c>
      <c r="AJ21" s="13">
        <f>+'ZC ITA'!BF21</f>
        <v>97</v>
      </c>
      <c r="AK21" s="13">
        <f>+'ZC ITA'!BG21</f>
        <v>97.2</v>
      </c>
      <c r="AL21" s="13">
        <f>+'ZC ITA'!BH21</f>
        <v>95.85</v>
      </c>
      <c r="AM21" s="13">
        <f>+'ZC ITA'!BI21</f>
        <v>96.48</v>
      </c>
      <c r="AN21" s="13">
        <f>+'ZC ITA'!BJ21</f>
        <v>96.82</v>
      </c>
      <c r="AO21" s="13">
        <f>+'ZC ITA'!BK21</f>
        <v>97.79</v>
      </c>
      <c r="AP21" s="13">
        <f>+'ZC ITA'!BL21</f>
        <v>97.89</v>
      </c>
      <c r="AQ21" s="13">
        <f>+'ZC ITA'!BM21</f>
        <v>98.5</v>
      </c>
      <c r="AR21" s="13">
        <f>+'ZC ITA'!BN21</f>
        <v>98.4</v>
      </c>
      <c r="AS21" s="13">
        <f>+'ZC ITA'!BO21</f>
        <v>97.55</v>
      </c>
      <c r="AT21" s="13">
        <f>+'ZC ITA'!BP21</f>
        <v>96.35</v>
      </c>
      <c r="AU21" s="13">
        <f>+'ZC ITA'!BQ21</f>
        <v>97.31</v>
      </c>
      <c r="AV21" s="13">
        <f>+'ZC ITA'!BR21</f>
        <v>97.31</v>
      </c>
      <c r="AW21" s="13">
        <f>+'ZC ITA'!BS21</f>
        <v>98.29</v>
      </c>
      <c r="AX21" s="13">
        <f>+'ZC ITA'!BT21</f>
        <v>98.28</v>
      </c>
      <c r="AY21" s="13">
        <f>+'ZC ITA'!BU21</f>
        <v>98.28</v>
      </c>
      <c r="AZ21" s="13">
        <f>+'ZC ITA'!BV21</f>
        <v>0</v>
      </c>
      <c r="BA21" s="13">
        <f>+'ZC ITA'!BW21</f>
        <v>0</v>
      </c>
      <c r="BB21" s="13">
        <f>+'ZC ITA'!BX21</f>
        <v>0</v>
      </c>
      <c r="BC21" s="13">
        <f>+'ZC ITA'!BY21</f>
        <v>0</v>
      </c>
      <c r="BD21" s="13">
        <f>+'ZC ITA'!BZ21</f>
        <v>0</v>
      </c>
      <c r="BE21" s="13">
        <f>+'ZC ITA'!CA21</f>
        <v>0</v>
      </c>
      <c r="BF21" s="13">
        <f>+'ZC ITA'!CB21</f>
        <v>0</v>
      </c>
      <c r="BG21" s="13">
        <f>+'ZC ITA'!CC21</f>
        <v>0</v>
      </c>
      <c r="BH21" s="13">
        <f>+'ZC ITA'!CD21</f>
        <v>0</v>
      </c>
      <c r="BI21" s="13">
        <f>+'ZC ITA'!CE21</f>
        <v>0</v>
      </c>
      <c r="BJ21" s="13">
        <f>+'ZC ITA'!CF21</f>
        <v>0</v>
      </c>
      <c r="BK21" s="13">
        <f>+'ZC ITA'!CG21</f>
        <v>0</v>
      </c>
      <c r="BL21" s="13">
        <f>+'ZC ITA'!CH21</f>
        <v>0</v>
      </c>
      <c r="BM21" s="13">
        <f>+'ZC ITA'!CI21</f>
        <v>0</v>
      </c>
      <c r="BN21" s="13">
        <f>+'ZC ITA'!CJ21</f>
        <v>0</v>
      </c>
      <c r="BO21" s="13">
        <f>+'ZC ITA'!CK21</f>
        <v>0</v>
      </c>
      <c r="BP21" s="13">
        <f>+'ZC ITA'!CL21</f>
        <v>0</v>
      </c>
      <c r="BQ21" s="13">
        <f>+'ZC ITA'!CM21</f>
        <v>0</v>
      </c>
      <c r="BR21" s="13">
        <f>+'ZC ITA'!CN21</f>
        <v>0</v>
      </c>
      <c r="BS21" s="13">
        <f>+'ZC ITA'!CO21</f>
        <v>0</v>
      </c>
      <c r="BT21" s="13">
        <f>+'ZC ITA'!CP21</f>
        <v>0</v>
      </c>
      <c r="BU21" s="13">
        <f>+'ZC ITA'!CQ21</f>
        <v>0</v>
      </c>
      <c r="BV21" s="13">
        <f>+'ZC ITA'!CR21</f>
        <v>0</v>
      </c>
      <c r="BW21" s="13">
        <f>+'ZC ITA'!CS21</f>
        <v>0</v>
      </c>
      <c r="BX21" s="13">
        <f>+'ZC ITA'!CT21</f>
        <v>0</v>
      </c>
      <c r="BY21" s="13">
        <f>+'ZC ITA'!CU21</f>
        <v>0</v>
      </c>
      <c r="BZ21" s="13">
        <f>+'ZC ITA'!CV21</f>
        <v>0</v>
      </c>
      <c r="CA21" s="13">
        <f>+'ZC ITA'!CW21</f>
        <v>0</v>
      </c>
      <c r="CB21" s="13">
        <f>+'ZC ITA'!CX21</f>
        <v>0</v>
      </c>
      <c r="CC21" s="13">
        <f>+'ZC ITA'!CY21</f>
        <v>0</v>
      </c>
      <c r="CD21" s="13">
        <f>+'ZC ITA'!CZ21</f>
        <v>0</v>
      </c>
      <c r="CE21" s="13">
        <f>+'ZC ITA'!DA21</f>
        <v>0</v>
      </c>
      <c r="CF21" s="13">
        <f>+'ZC ITA'!DB21</f>
        <v>0</v>
      </c>
      <c r="CG21" s="13">
        <f>+'ZC ITA'!DC21</f>
        <v>0</v>
      </c>
      <c r="CH21" s="13">
        <f>+'ZC ITA'!DD21</f>
        <v>0</v>
      </c>
      <c r="CI21" s="13">
        <f>+'ZC ITA'!DE21</f>
        <v>0</v>
      </c>
      <c r="CJ21" s="13">
        <f>+'ZC ITA'!DF21</f>
        <v>0</v>
      </c>
      <c r="CK21" s="13">
        <f>+'ZC ITA'!DG21</f>
        <v>0</v>
      </c>
      <c r="CL21" s="13">
        <f>+'ZC ITA'!DH21</f>
        <v>0</v>
      </c>
      <c r="CM21" s="13">
        <f>+'ZC ITA'!DI21</f>
        <v>0</v>
      </c>
      <c r="CN21" s="13">
        <f>+'ZC ITA'!DJ21</f>
        <v>0</v>
      </c>
      <c r="CO21" s="13">
        <f>+'ZC ITA'!DK21</f>
        <v>0</v>
      </c>
      <c r="CP21" s="13">
        <f>+'ZC ITA'!DL21</f>
        <v>0</v>
      </c>
      <c r="CQ21" s="13">
        <f>+'ZC ITA'!DM21</f>
        <v>0</v>
      </c>
      <c r="CR21" s="13">
        <f>+'ZC ITA'!DN21</f>
        <v>0</v>
      </c>
      <c r="CS21" s="13">
        <f>+'ZC ITA'!DO21</f>
        <v>0</v>
      </c>
      <c r="CT21" s="13">
        <f>+'ZC ITA'!DP21</f>
        <v>0</v>
      </c>
      <c r="CU21" s="13">
        <f>+'ZC ITA'!DQ21</f>
        <v>0</v>
      </c>
      <c r="CV21" s="13">
        <f>+'ZC ITA'!DR21</f>
        <v>0</v>
      </c>
      <c r="CW21" s="13">
        <f>+'ZC ITA'!DS21</f>
        <v>0</v>
      </c>
      <c r="CX21" s="13">
        <f>+'ZC ITA'!DT21</f>
        <v>0</v>
      </c>
      <c r="CY21" s="13">
        <f>+'ZC ITA'!DU21</f>
        <v>0</v>
      </c>
      <c r="CZ21" s="13">
        <f>+'ZC ITA'!DV21</f>
        <v>0</v>
      </c>
      <c r="DA21" s="13">
        <f>+'ZC ITA'!DW21</f>
        <v>0</v>
      </c>
      <c r="DB21" s="13">
        <f>+'ZC ITA'!DX21</f>
        <v>0</v>
      </c>
      <c r="DC21" s="13">
        <f>+'ZC ITA'!DY21</f>
        <v>0</v>
      </c>
      <c r="DD21" s="13">
        <f>+'ZC ITA'!DZ21</f>
        <v>0</v>
      </c>
      <c r="DE21" s="13">
        <f>+'ZC ITA'!EA21</f>
        <v>0</v>
      </c>
      <c r="DF21" s="13">
        <f>+'ZC ITA'!EB21</f>
        <v>0</v>
      </c>
      <c r="DG21" s="13">
        <f>+'ZC ITA'!EC21</f>
        <v>0</v>
      </c>
      <c r="DH21" s="13">
        <f>+'ZC ITA'!ED21</f>
        <v>0</v>
      </c>
      <c r="DI21" s="13">
        <f>+'ZC ITA'!EE21</f>
        <v>0</v>
      </c>
      <c r="DJ21" s="13">
        <f>+'ZC ITA'!EF21</f>
        <v>0</v>
      </c>
      <c r="DK21" s="13">
        <f>+'ZC ITA'!EG21</f>
        <v>0</v>
      </c>
      <c r="DL21" s="13">
        <f>+'ZC ITA'!EH21</f>
        <v>0</v>
      </c>
      <c r="DM21" s="13">
        <f>+'ZC ITA'!EI21</f>
        <v>0</v>
      </c>
      <c r="DN21" s="13">
        <f>+'ZC ITA'!EJ21</f>
        <v>0</v>
      </c>
      <c r="DO21" s="13">
        <f>+'ZC ITA'!EK21</f>
        <v>0</v>
      </c>
      <c r="DP21" s="13">
        <f>+'ZC ITA'!EL21</f>
        <v>0</v>
      </c>
      <c r="DQ21" s="13">
        <f>+'ZC ITA'!EM21</f>
        <v>0</v>
      </c>
      <c r="DR21" s="13">
        <f>+'ZC ITA'!EN21</f>
        <v>0</v>
      </c>
      <c r="DS21" s="13">
        <f>+'ZC ITA'!EO21</f>
        <v>0</v>
      </c>
      <c r="DT21" s="13">
        <f>+'ZC ITA'!EP21</f>
        <v>0</v>
      </c>
      <c r="DU21" s="13">
        <f>+'ZC ITA'!EQ21</f>
        <v>0</v>
      </c>
      <c r="DV21" s="13">
        <f>+'ZC ITA'!ER21</f>
        <v>0</v>
      </c>
      <c r="DW21" s="13">
        <f>+'ZC ITA'!ES21</f>
        <v>0</v>
      </c>
      <c r="DX21" s="13">
        <f>+'ZC ITA'!ET21</f>
        <v>0</v>
      </c>
      <c r="DY21" s="13">
        <f>+'ZC ITA'!EU21</f>
        <v>0</v>
      </c>
      <c r="DZ21" s="13">
        <f>+'ZC ITA'!EV21</f>
        <v>0</v>
      </c>
      <c r="EA21" s="13">
        <f>+'ZC ITA'!EW21</f>
        <v>0</v>
      </c>
      <c r="EB21" s="13">
        <f>+'ZC ITA'!EX21</f>
        <v>0</v>
      </c>
      <c r="EC21" s="13">
        <f>+'ZC ITA'!EY21</f>
        <v>0</v>
      </c>
      <c r="ED21" s="13">
        <f>+'ZC ITA'!EZ21</f>
        <v>0</v>
      </c>
      <c r="EE21" s="13">
        <f>+'ZC ITA'!FA21</f>
        <v>0</v>
      </c>
      <c r="EF21" s="13">
        <f>+'ZC ITA'!FB21</f>
        <v>0</v>
      </c>
    </row>
    <row r="22" spans="1:136" ht="11.25">
      <c r="A22" s="8">
        <v>3</v>
      </c>
      <c r="B22" s="28" t="str">
        <f>+'ZC ITA'!B22</f>
        <v>Merrill Lynch zc 31/08/09</v>
      </c>
      <c r="C22" s="59" t="str">
        <f>+'ZC ITA'!C22</f>
        <v>XS0309510260</v>
      </c>
      <c r="D22" s="47">
        <f>+'ZC ITA'!D22</f>
        <v>39325</v>
      </c>
      <c r="E22" s="47">
        <f>+'ZC ITA'!E22</f>
        <v>40056</v>
      </c>
      <c r="F22" s="60">
        <f>+'ZC ITA'!F22</f>
        <v>97</v>
      </c>
      <c r="G22" s="60">
        <f>+'ZC ITA'!G22</f>
        <v>104.9</v>
      </c>
      <c r="H22" s="17" t="e">
        <f t="shared" si="7"/>
        <v>#NAME?</v>
      </c>
      <c r="I22" s="12" t="e">
        <f t="shared" si="8"/>
        <v>#NAME?</v>
      </c>
      <c r="J22" s="12" t="e">
        <f>IF(F22="?","",(I22-F22)*$M$1)</f>
        <v>#NAME?</v>
      </c>
      <c r="K22" s="13">
        <f>IF(F22="?","",G22-(G22-F22)*$M$1)</f>
        <v>103.91250000000001</v>
      </c>
      <c r="L22" s="14" t="e">
        <f t="shared" si="9"/>
        <v>#NAME?</v>
      </c>
      <c r="M22" s="14" t="e">
        <f t="shared" si="10"/>
        <v>#NAME?</v>
      </c>
      <c r="N22" s="26">
        <f t="shared" si="11"/>
        <v>0.002020202020202049</v>
      </c>
      <c r="O22" s="19">
        <f>+'ZC ITA'!AK22</f>
        <v>99.2</v>
      </c>
      <c r="P22" s="13">
        <f>+'ZC ITA'!AL22</f>
        <v>99</v>
      </c>
      <c r="Q22" s="13">
        <f>+'ZC ITA'!AM22</f>
        <v>96.5</v>
      </c>
      <c r="R22" s="13">
        <f>+'ZC ITA'!AN22</f>
        <v>97.22</v>
      </c>
      <c r="S22" s="13">
        <f>+'ZC ITA'!AO22</f>
        <v>95.12</v>
      </c>
      <c r="T22" s="13">
        <f>+'ZC ITA'!AP22</f>
        <v>96.5</v>
      </c>
      <c r="U22" s="13">
        <f>+'ZC ITA'!AQ22</f>
        <v>97</v>
      </c>
      <c r="V22" s="13">
        <f>+'ZC ITA'!AR22</f>
        <v>96.8</v>
      </c>
      <c r="W22" s="13">
        <f>+'ZC ITA'!AS22</f>
        <v>96.5</v>
      </c>
      <c r="X22" s="13">
        <f>+'ZC ITA'!AT22</f>
        <v>95.03</v>
      </c>
      <c r="Y22" s="13">
        <f>+'ZC ITA'!AU22</f>
        <v>97</v>
      </c>
      <c r="Z22" s="13">
        <f>+'ZC ITA'!AV22</f>
        <v>96.96</v>
      </c>
      <c r="AA22" s="13">
        <f>+'ZC ITA'!AW22</f>
        <v>94.83</v>
      </c>
      <c r="AB22" s="13">
        <f>+'ZC ITA'!AX22</f>
        <v>93.95</v>
      </c>
      <c r="AC22" s="13">
        <f>+'ZC ITA'!AY22</f>
        <v>92.5</v>
      </c>
      <c r="AD22" s="13">
        <f>+'ZC ITA'!AZ22</f>
        <v>77.1</v>
      </c>
      <c r="AE22" s="13">
        <f>+'ZC ITA'!BA22</f>
        <v>88.24</v>
      </c>
      <c r="AF22" s="13">
        <f>+'ZC ITA'!BB22</f>
        <v>88.94</v>
      </c>
      <c r="AG22" s="13">
        <f>+'ZC ITA'!BC22</f>
        <v>92</v>
      </c>
      <c r="AH22" s="13">
        <f>+'ZC ITA'!BD22</f>
        <v>98.5</v>
      </c>
      <c r="AI22" s="13">
        <f>+'ZC ITA'!BE22</f>
        <v>97.81</v>
      </c>
      <c r="AJ22" s="13">
        <f>+'ZC ITA'!BF22</f>
        <v>98.48</v>
      </c>
      <c r="AK22" s="13">
        <f>+'ZC ITA'!BG22</f>
        <v>95.6</v>
      </c>
      <c r="AL22" s="13">
        <f>+'ZC ITA'!BH22</f>
        <v>98.2</v>
      </c>
      <c r="AM22" s="13">
        <f>+'ZC ITA'!BI22</f>
        <v>97.2</v>
      </c>
      <c r="AN22" s="13">
        <f>+'ZC ITA'!BJ22</f>
        <v>96.87</v>
      </c>
      <c r="AO22" s="13">
        <f>+'ZC ITA'!BK22</f>
        <v>97.35</v>
      </c>
      <c r="AP22" s="13">
        <f>+'ZC ITA'!BL22</f>
        <v>96.87</v>
      </c>
      <c r="AQ22" s="13">
        <f>+'ZC ITA'!BM22</f>
        <v>97.21</v>
      </c>
      <c r="AR22" s="13">
        <f>+'ZC ITA'!BN22</f>
        <v>98.01</v>
      </c>
      <c r="AS22" s="13">
        <f>+'ZC ITA'!BO22</f>
        <v>97.28</v>
      </c>
      <c r="AT22" s="13">
        <f>+'ZC ITA'!BP22</f>
        <v>96.1</v>
      </c>
      <c r="AU22" s="13">
        <f>+'ZC ITA'!BQ22</f>
        <v>97.35</v>
      </c>
      <c r="AV22" s="13">
        <f>+'ZC ITA'!BR22</f>
        <v>97.63</v>
      </c>
      <c r="AW22" s="13">
        <f>+'ZC ITA'!BS22</f>
        <v>98.92</v>
      </c>
      <c r="AX22" s="13">
        <f>+'ZC ITA'!BT22</f>
        <v>98.33</v>
      </c>
      <c r="AY22" s="13">
        <f>+'ZC ITA'!BU22</f>
        <v>98.33</v>
      </c>
      <c r="AZ22" s="13">
        <f>+'ZC ITA'!BV22</f>
        <v>0</v>
      </c>
      <c r="BA22" s="13">
        <f>+'ZC ITA'!BW22</f>
        <v>0</v>
      </c>
      <c r="BB22" s="13">
        <f>+'ZC ITA'!BX22</f>
        <v>0</v>
      </c>
      <c r="BC22" s="13">
        <f>+'ZC ITA'!BY22</f>
        <v>0</v>
      </c>
      <c r="BD22" s="13">
        <f>+'ZC ITA'!BZ22</f>
        <v>0</v>
      </c>
      <c r="BE22" s="13">
        <f>+'ZC ITA'!CA22</f>
        <v>0</v>
      </c>
      <c r="BF22" s="13">
        <f>+'ZC ITA'!CB22</f>
        <v>0</v>
      </c>
      <c r="BG22" s="13">
        <f>+'ZC ITA'!CC22</f>
        <v>0</v>
      </c>
      <c r="BH22" s="13">
        <f>+'ZC ITA'!CD22</f>
        <v>0</v>
      </c>
      <c r="BI22" s="13">
        <f>+'ZC ITA'!CE22</f>
        <v>0</v>
      </c>
      <c r="BJ22" s="13">
        <f>+'ZC ITA'!CF22</f>
        <v>0</v>
      </c>
      <c r="BK22" s="13">
        <f>+'ZC ITA'!CG22</f>
        <v>0</v>
      </c>
      <c r="BL22" s="13">
        <f>+'ZC ITA'!CH22</f>
        <v>0</v>
      </c>
      <c r="BM22" s="13">
        <f>+'ZC ITA'!CI22</f>
        <v>0</v>
      </c>
      <c r="BN22" s="13">
        <f>+'ZC ITA'!CJ22</f>
        <v>0</v>
      </c>
      <c r="BO22" s="13">
        <f>+'ZC ITA'!CK22</f>
        <v>0</v>
      </c>
      <c r="BP22" s="13">
        <f>+'ZC ITA'!CL22</f>
        <v>0</v>
      </c>
      <c r="BQ22" s="13">
        <f>+'ZC ITA'!CM22</f>
        <v>0</v>
      </c>
      <c r="BR22" s="13">
        <f>+'ZC ITA'!CN22</f>
        <v>0</v>
      </c>
      <c r="BS22" s="13">
        <f>+'ZC ITA'!CO22</f>
        <v>0</v>
      </c>
      <c r="BT22" s="13">
        <f>+'ZC ITA'!CP22</f>
        <v>0</v>
      </c>
      <c r="BU22" s="13">
        <f>+'ZC ITA'!CQ22</f>
        <v>0</v>
      </c>
      <c r="BV22" s="13">
        <f>+'ZC ITA'!CR22</f>
        <v>0</v>
      </c>
      <c r="BW22" s="13">
        <f>+'ZC ITA'!CS22</f>
        <v>0</v>
      </c>
      <c r="BX22" s="13">
        <f>+'ZC ITA'!CT22</f>
        <v>0</v>
      </c>
      <c r="BY22" s="13">
        <f>+'ZC ITA'!CU22</f>
        <v>0</v>
      </c>
      <c r="BZ22" s="13">
        <f>+'ZC ITA'!CV22</f>
        <v>0</v>
      </c>
      <c r="CA22" s="13">
        <f>+'ZC ITA'!CW22</f>
        <v>0</v>
      </c>
      <c r="CB22" s="13">
        <f>+'ZC ITA'!CX22</f>
        <v>0</v>
      </c>
      <c r="CC22" s="13">
        <f>+'ZC ITA'!CY22</f>
        <v>0</v>
      </c>
      <c r="CD22" s="13">
        <f>+'ZC ITA'!CZ22</f>
        <v>0</v>
      </c>
      <c r="CE22" s="13">
        <f>+'ZC ITA'!DA22</f>
        <v>0</v>
      </c>
      <c r="CF22" s="13">
        <f>+'ZC ITA'!DB22</f>
        <v>0</v>
      </c>
      <c r="CG22" s="13">
        <f>+'ZC ITA'!DC22</f>
        <v>0</v>
      </c>
      <c r="CH22" s="13">
        <f>+'ZC ITA'!DD22</f>
        <v>0</v>
      </c>
      <c r="CI22" s="13">
        <f>+'ZC ITA'!DE22</f>
        <v>0</v>
      </c>
      <c r="CJ22" s="13">
        <f>+'ZC ITA'!DF22</f>
        <v>0</v>
      </c>
      <c r="CK22" s="13">
        <f>+'ZC ITA'!DG22</f>
        <v>0</v>
      </c>
      <c r="CL22" s="13">
        <f>+'ZC ITA'!DH22</f>
        <v>0</v>
      </c>
      <c r="CM22" s="13">
        <f>+'ZC ITA'!DI22</f>
        <v>0</v>
      </c>
      <c r="CN22" s="13">
        <f>+'ZC ITA'!DJ22</f>
        <v>0</v>
      </c>
      <c r="CO22" s="13">
        <f>+'ZC ITA'!DK22</f>
        <v>0</v>
      </c>
      <c r="CP22" s="13">
        <f>+'ZC ITA'!DL22</f>
        <v>0</v>
      </c>
      <c r="CQ22" s="13">
        <f>+'ZC ITA'!DM22</f>
        <v>0</v>
      </c>
      <c r="CR22" s="13">
        <f>+'ZC ITA'!DN22</f>
        <v>0</v>
      </c>
      <c r="CS22" s="13">
        <f>+'ZC ITA'!DO22</f>
        <v>0</v>
      </c>
      <c r="CT22" s="13">
        <f>+'ZC ITA'!DP22</f>
        <v>0</v>
      </c>
      <c r="CU22" s="13">
        <f>+'ZC ITA'!DQ22</f>
        <v>0</v>
      </c>
      <c r="CV22" s="13">
        <f>+'ZC ITA'!DR22</f>
        <v>0</v>
      </c>
      <c r="CW22" s="13">
        <f>+'ZC ITA'!DS22</f>
        <v>0</v>
      </c>
      <c r="CX22" s="13">
        <f>+'ZC ITA'!DT22</f>
        <v>0</v>
      </c>
      <c r="CY22" s="13">
        <f>+'ZC ITA'!DU22</f>
        <v>0</v>
      </c>
      <c r="CZ22" s="13">
        <f>+'ZC ITA'!DV22</f>
        <v>0</v>
      </c>
      <c r="DA22" s="13">
        <f>+'ZC ITA'!DW22</f>
        <v>0</v>
      </c>
      <c r="DB22" s="13">
        <f>+'ZC ITA'!DX22</f>
        <v>0</v>
      </c>
      <c r="DC22" s="13">
        <f>+'ZC ITA'!DY22</f>
        <v>0</v>
      </c>
      <c r="DD22" s="13">
        <f>+'ZC ITA'!DZ22</f>
        <v>0</v>
      </c>
      <c r="DE22" s="13">
        <f>+'ZC ITA'!EA22</f>
        <v>0</v>
      </c>
      <c r="DF22" s="13">
        <f>+'ZC ITA'!EB22</f>
        <v>0</v>
      </c>
      <c r="DG22" s="13">
        <f>+'ZC ITA'!EC22</f>
        <v>0</v>
      </c>
      <c r="DH22" s="13">
        <f>+'ZC ITA'!ED22</f>
        <v>0</v>
      </c>
      <c r="DI22" s="13">
        <f>+'ZC ITA'!EE22</f>
        <v>0</v>
      </c>
      <c r="DJ22" s="13">
        <f>+'ZC ITA'!EF22</f>
        <v>0</v>
      </c>
      <c r="DK22" s="13">
        <f>+'ZC ITA'!EG22</f>
        <v>0</v>
      </c>
      <c r="DL22" s="13">
        <f>+'ZC ITA'!EH22</f>
        <v>0</v>
      </c>
      <c r="DM22" s="13">
        <f>+'ZC ITA'!EI22</f>
        <v>0</v>
      </c>
      <c r="DN22" s="13">
        <f>+'ZC ITA'!EJ22</f>
        <v>0</v>
      </c>
      <c r="DO22" s="13">
        <f>+'ZC ITA'!EK22</f>
        <v>0</v>
      </c>
      <c r="DP22" s="13">
        <f>+'ZC ITA'!EL22</f>
        <v>0</v>
      </c>
      <c r="DQ22" s="13">
        <f>+'ZC ITA'!EM22</f>
        <v>0</v>
      </c>
      <c r="DR22" s="13">
        <f>+'ZC ITA'!EN22</f>
        <v>0</v>
      </c>
      <c r="DS22" s="13">
        <f>+'ZC ITA'!EO22</f>
        <v>0</v>
      </c>
      <c r="DT22" s="13">
        <f>+'ZC ITA'!EP22</f>
        <v>0</v>
      </c>
      <c r="DU22" s="13">
        <f>+'ZC ITA'!EQ22</f>
        <v>0</v>
      </c>
      <c r="DV22" s="13">
        <f>+'ZC ITA'!ER22</f>
        <v>0</v>
      </c>
      <c r="DW22" s="13">
        <f>+'ZC ITA'!ES22</f>
        <v>0</v>
      </c>
      <c r="DX22" s="13">
        <f>+'ZC ITA'!ET22</f>
        <v>0</v>
      </c>
      <c r="DY22" s="13">
        <f>+'ZC ITA'!EU22</f>
        <v>0</v>
      </c>
      <c r="DZ22" s="13">
        <f>+'ZC ITA'!EV22</f>
        <v>0</v>
      </c>
      <c r="EA22" s="13">
        <f>+'ZC ITA'!EW22</f>
        <v>0</v>
      </c>
      <c r="EB22" s="13">
        <f>+'ZC ITA'!EX22</f>
        <v>0</v>
      </c>
      <c r="EC22" s="13">
        <f>+'ZC ITA'!EY22</f>
        <v>0</v>
      </c>
      <c r="ED22" s="13">
        <f>+'ZC ITA'!EZ22</f>
        <v>0</v>
      </c>
      <c r="EE22" s="13">
        <f>+'ZC ITA'!FA22</f>
        <v>0</v>
      </c>
      <c r="EF22" s="13">
        <f>+'ZC ITA'!FB22</f>
        <v>0</v>
      </c>
    </row>
    <row r="23" spans="1:136" ht="11.25">
      <c r="A23" s="8">
        <v>4</v>
      </c>
      <c r="B23" s="28" t="str">
        <f>+'ZC ITA'!B23</f>
        <v>Bei Itl zc 25/10/2011</v>
      </c>
      <c r="C23" s="59" t="str">
        <f>+'ZC ITA'!C23</f>
        <v>XS0069992989</v>
      </c>
      <c r="D23" s="47">
        <f>+'ZC ITA'!D23</f>
        <v>35363</v>
      </c>
      <c r="E23" s="47">
        <f>+'ZC ITA'!E23</f>
        <v>40841</v>
      </c>
      <c r="F23" s="60">
        <f>+'ZC ITA'!F23</f>
        <v>29.184</v>
      </c>
      <c r="G23" s="60">
        <f>+'ZC ITA'!G23</f>
        <v>100</v>
      </c>
      <c r="H23" s="17" t="e">
        <f t="shared" si="7"/>
        <v>#NAME?</v>
      </c>
      <c r="I23" s="12" t="e">
        <f t="shared" si="8"/>
        <v>#NAME?</v>
      </c>
      <c r="J23" s="12" t="e">
        <f>IF(F23="?","",(I23-F23)*$M$1)</f>
        <v>#NAME?</v>
      </c>
      <c r="K23" s="13">
        <f>IF(F23="?","",G23-(G23-F23)*$M$1)</f>
        <v>91.148</v>
      </c>
      <c r="L23" s="14" t="e">
        <f t="shared" si="9"/>
        <v>#NAME?</v>
      </c>
      <c r="M23" s="14" t="e">
        <f t="shared" si="10"/>
        <v>#NAME?</v>
      </c>
      <c r="N23" s="26">
        <f t="shared" si="11"/>
        <v>0.007676724597505052</v>
      </c>
      <c r="O23" s="19">
        <f>+'ZC ITA'!AK23</f>
        <v>94.51</v>
      </c>
      <c r="P23" s="13">
        <f>+'ZC ITA'!AL23</f>
        <v>93.79</v>
      </c>
      <c r="Q23" s="13">
        <f>+'ZC ITA'!AM23</f>
        <v>94</v>
      </c>
      <c r="R23" s="13">
        <f>+'ZC ITA'!AN23</f>
        <v>94.54</v>
      </c>
      <c r="S23" s="13">
        <f>+'ZC ITA'!AO23</f>
        <v>92.45</v>
      </c>
      <c r="T23" s="13">
        <f>+'ZC ITA'!AP23</f>
        <v>92.36</v>
      </c>
      <c r="U23" s="13">
        <f>+'ZC ITA'!AQ23</f>
        <v>92.2</v>
      </c>
      <c r="V23" s="13">
        <f>+'ZC ITA'!AR23</f>
        <v>92.82</v>
      </c>
      <c r="W23" s="13">
        <f>+'ZC ITA'!AS23</f>
        <v>93.52</v>
      </c>
      <c r="X23" s="13">
        <f>+'ZC ITA'!AT23</f>
        <v>93.38</v>
      </c>
      <c r="Y23" s="13">
        <f>+'ZC ITA'!AU23</f>
        <v>91.55</v>
      </c>
      <c r="Z23" s="13">
        <f>+'ZC ITA'!AV23</f>
        <v>91.27</v>
      </c>
      <c r="AA23" s="13">
        <f>+'ZC ITA'!AW23</f>
        <v>90.98</v>
      </c>
      <c r="AB23" s="13">
        <f>+'ZC ITA'!AX23</f>
        <v>90.04</v>
      </c>
      <c r="AC23" s="13">
        <f>+'ZC ITA'!AY23</f>
        <v>89</v>
      </c>
      <c r="AD23" s="13">
        <f>+'ZC ITA'!AZ23</f>
        <v>88.8</v>
      </c>
      <c r="AE23" s="13">
        <f>+'ZC ITA'!BA23</f>
        <v>88.79</v>
      </c>
      <c r="AF23" s="13">
        <f>+'ZC ITA'!BB23</f>
        <v>87.69</v>
      </c>
      <c r="AG23" s="13">
        <f>+'ZC ITA'!BC23</f>
        <v>87.52</v>
      </c>
      <c r="AH23" s="13">
        <f>+'ZC ITA'!BD23</f>
        <v>87.73</v>
      </c>
      <c r="AI23" s="13">
        <f>+'ZC ITA'!BE23</f>
        <v>87.61</v>
      </c>
      <c r="AJ23" s="13">
        <f>+'ZC ITA'!BF23</f>
        <v>87.27</v>
      </c>
      <c r="AK23" s="13">
        <f>+'ZC ITA'!BG23</f>
        <v>87.53</v>
      </c>
      <c r="AL23" s="13">
        <f>+'ZC ITA'!BH23</f>
        <v>87.91</v>
      </c>
      <c r="AM23" s="13">
        <f>+'ZC ITA'!BI23</f>
        <v>87.65</v>
      </c>
      <c r="AN23" s="13">
        <f>+'ZC ITA'!BJ23</f>
        <v>87.02</v>
      </c>
      <c r="AO23" s="13">
        <f>+'ZC ITA'!BK23</f>
        <v>87.77</v>
      </c>
      <c r="AP23" s="13">
        <f>+'ZC ITA'!BL23</f>
        <v>88.04</v>
      </c>
      <c r="AQ23" s="13">
        <f>+'ZC ITA'!BM23</f>
        <v>87.37</v>
      </c>
      <c r="AR23" s="13">
        <f>+'ZC ITA'!BN23</f>
        <v>86.34</v>
      </c>
      <c r="AS23" s="13">
        <f>+'ZC ITA'!BO23</f>
        <v>86.31</v>
      </c>
      <c r="AT23" s="13">
        <f>+'ZC ITA'!BP23</f>
        <v>85.57</v>
      </c>
      <c r="AU23" s="13">
        <f>+'ZC ITA'!BQ23</f>
        <v>85.28</v>
      </c>
      <c r="AV23" s="13">
        <f>+'ZC ITA'!BR23</f>
        <v>86.22</v>
      </c>
      <c r="AW23" s="13">
        <f>+'ZC ITA'!BS23</f>
        <v>86.49</v>
      </c>
      <c r="AX23" s="13">
        <f>+'ZC ITA'!BT23</f>
        <v>86.9</v>
      </c>
      <c r="AY23" s="13">
        <f>+'ZC ITA'!BU23</f>
        <v>87.26</v>
      </c>
      <c r="AZ23" s="13">
        <f>+'ZC ITA'!BV23</f>
        <v>88.18</v>
      </c>
      <c r="BA23" s="13">
        <f>+'ZC ITA'!BW23</f>
        <v>87.87</v>
      </c>
      <c r="BB23" s="13">
        <f>+'ZC ITA'!BX23</f>
        <v>87.51</v>
      </c>
      <c r="BC23" s="13">
        <f>+'ZC ITA'!BY23</f>
        <v>87.89</v>
      </c>
      <c r="BD23" s="13">
        <f>+'ZC ITA'!BZ23</f>
        <v>88.54</v>
      </c>
      <c r="BE23" s="13">
        <f>+'ZC ITA'!CA23</f>
        <v>88.36</v>
      </c>
      <c r="BF23" s="13">
        <f>+'ZC ITA'!CB23</f>
        <v>88.98</v>
      </c>
      <c r="BG23" s="13">
        <f>+'ZC ITA'!CC23</f>
        <v>89.36</v>
      </c>
      <c r="BH23" s="13">
        <f>+'ZC ITA'!CD23</f>
        <v>89.68</v>
      </c>
      <c r="BI23" s="13">
        <f>+'ZC ITA'!CE23</f>
        <v>89.46</v>
      </c>
      <c r="BJ23" s="13">
        <f>+'ZC ITA'!CF23</f>
        <v>87.87</v>
      </c>
      <c r="BK23" s="13">
        <f>+'ZC ITA'!CG23</f>
        <v>87.48</v>
      </c>
      <c r="BL23" s="13">
        <f>+'ZC ITA'!CH23</f>
        <v>88.38</v>
      </c>
      <c r="BM23" s="13">
        <f>+'ZC ITA'!CI23</f>
        <v>87.25</v>
      </c>
      <c r="BN23" s="13">
        <f>+'ZC ITA'!CJ23</f>
        <v>86.93</v>
      </c>
      <c r="BO23" s="13">
        <f>+'ZC ITA'!CK23</f>
        <v>85.94</v>
      </c>
      <c r="BP23" s="13">
        <f>+'ZC ITA'!CL23</f>
        <v>86.29</v>
      </c>
      <c r="BQ23" s="13">
        <f>+'ZC ITA'!CM23</f>
        <v>85.83</v>
      </c>
      <c r="BR23" s="13">
        <f>+'ZC ITA'!CN23</f>
        <v>84.68</v>
      </c>
      <c r="BS23" s="13">
        <f>+'ZC ITA'!CO23</f>
        <v>84.33</v>
      </c>
      <c r="BT23" s="13">
        <f>+'ZC ITA'!CP23</f>
        <v>84.59</v>
      </c>
      <c r="BU23" s="13">
        <f>+'ZC ITA'!CQ23</f>
        <v>84.56</v>
      </c>
      <c r="BV23" s="13">
        <f>+'ZC ITA'!CR23</f>
        <v>84.94</v>
      </c>
      <c r="BW23" s="13">
        <f>+'ZC ITA'!CS23</f>
        <v>84.9</v>
      </c>
      <c r="BX23" s="13">
        <f>+'ZC ITA'!CT23</f>
        <v>85.22</v>
      </c>
      <c r="BY23" s="13">
        <f>+'ZC ITA'!CU23</f>
        <v>85.31</v>
      </c>
      <c r="BZ23" s="13">
        <f>+'ZC ITA'!CV23</f>
        <v>85.31</v>
      </c>
      <c r="CA23" s="13">
        <f>+'ZC ITA'!CW23</f>
        <v>85.13</v>
      </c>
      <c r="CB23" s="13">
        <f>+'ZC ITA'!CX23</f>
        <v>84.26</v>
      </c>
      <c r="CC23" s="13">
        <f>+'ZC ITA'!CY23</f>
        <v>83.57</v>
      </c>
      <c r="CD23" s="13">
        <f>+'ZC ITA'!CZ23</f>
        <v>84.24</v>
      </c>
      <c r="CE23" s="13">
        <f>+'ZC ITA'!DA23</f>
        <v>84.6</v>
      </c>
      <c r="CF23" s="13">
        <f>+'ZC ITA'!DB23</f>
        <v>84.51</v>
      </c>
      <c r="CG23" s="13">
        <f>+'ZC ITA'!DC23</f>
        <v>83.27</v>
      </c>
      <c r="CH23" s="13">
        <f>+'ZC ITA'!DD23</f>
        <v>84.21</v>
      </c>
      <c r="CI23" s="13">
        <f>+'ZC ITA'!DE23</f>
        <v>83.69</v>
      </c>
      <c r="CJ23" s="13">
        <f>+'ZC ITA'!DF23</f>
        <v>83.69</v>
      </c>
      <c r="CK23" s="13">
        <f>+'ZC ITA'!DG23</f>
        <v>0</v>
      </c>
      <c r="CL23" s="13">
        <f>+'ZC ITA'!DH23</f>
        <v>0</v>
      </c>
      <c r="CM23" s="13">
        <f>+'ZC ITA'!DI23</f>
        <v>0</v>
      </c>
      <c r="CN23" s="13">
        <f>+'ZC ITA'!DJ23</f>
        <v>0</v>
      </c>
      <c r="CO23" s="13">
        <f>+'ZC ITA'!DK23</f>
        <v>0</v>
      </c>
      <c r="CP23" s="13">
        <f>+'ZC ITA'!DL23</f>
        <v>0</v>
      </c>
      <c r="CQ23" s="13">
        <f>+'ZC ITA'!DM23</f>
        <v>0</v>
      </c>
      <c r="CR23" s="13">
        <f>+'ZC ITA'!DN23</f>
        <v>0</v>
      </c>
      <c r="CS23" s="13">
        <f>+'ZC ITA'!DO23</f>
        <v>0</v>
      </c>
      <c r="CT23" s="13">
        <f>+'ZC ITA'!DP23</f>
        <v>0</v>
      </c>
      <c r="CU23" s="13">
        <f>+'ZC ITA'!DQ23</f>
        <v>0</v>
      </c>
      <c r="CV23" s="13">
        <f>+'ZC ITA'!DR23</f>
        <v>0</v>
      </c>
      <c r="CW23" s="13">
        <f>+'ZC ITA'!DS23</f>
        <v>0</v>
      </c>
      <c r="CX23" s="13">
        <f>+'ZC ITA'!DT23</f>
        <v>0</v>
      </c>
      <c r="CY23" s="13">
        <f>+'ZC ITA'!DU23</f>
        <v>0</v>
      </c>
      <c r="CZ23" s="13">
        <f>+'ZC ITA'!DV23</f>
        <v>0</v>
      </c>
      <c r="DA23" s="13">
        <f>+'ZC ITA'!DW23</f>
        <v>0</v>
      </c>
      <c r="DB23" s="13">
        <f>+'ZC ITA'!DX23</f>
        <v>0</v>
      </c>
      <c r="DC23" s="13">
        <f>+'ZC ITA'!DY23</f>
        <v>0</v>
      </c>
      <c r="DD23" s="13">
        <f>+'ZC ITA'!DZ23</f>
        <v>0</v>
      </c>
      <c r="DE23" s="13">
        <f>+'ZC ITA'!EA23</f>
        <v>0</v>
      </c>
      <c r="DF23" s="13">
        <f>+'ZC ITA'!EB23</f>
        <v>0</v>
      </c>
      <c r="DG23" s="13">
        <f>+'ZC ITA'!EC23</f>
        <v>0</v>
      </c>
      <c r="DH23" s="13">
        <f>+'ZC ITA'!ED23</f>
        <v>0</v>
      </c>
      <c r="DI23" s="13">
        <f>+'ZC ITA'!EE23</f>
        <v>0</v>
      </c>
      <c r="DJ23" s="13">
        <f>+'ZC ITA'!EF23</f>
        <v>0</v>
      </c>
      <c r="DK23" s="13">
        <f>+'ZC ITA'!EG23</f>
        <v>0</v>
      </c>
      <c r="DL23" s="13">
        <f>+'ZC ITA'!EH23</f>
        <v>0</v>
      </c>
      <c r="DM23" s="13">
        <f>+'ZC ITA'!EI23</f>
        <v>0</v>
      </c>
      <c r="DN23" s="13">
        <f>+'ZC ITA'!EJ23</f>
        <v>0</v>
      </c>
      <c r="DO23" s="13">
        <f>+'ZC ITA'!EK23</f>
        <v>0</v>
      </c>
      <c r="DP23" s="13">
        <f>+'ZC ITA'!EL23</f>
        <v>0</v>
      </c>
      <c r="DQ23" s="13">
        <f>+'ZC ITA'!EM23</f>
        <v>0</v>
      </c>
      <c r="DR23" s="13">
        <f>+'ZC ITA'!EN23</f>
        <v>0</v>
      </c>
      <c r="DS23" s="13">
        <f>+'ZC ITA'!EO23</f>
        <v>0</v>
      </c>
      <c r="DT23" s="13">
        <f>+'ZC ITA'!EP23</f>
        <v>0</v>
      </c>
      <c r="DU23" s="13">
        <f>+'ZC ITA'!EQ23</f>
        <v>0</v>
      </c>
      <c r="DV23" s="13">
        <f>+'ZC ITA'!ER23</f>
        <v>0</v>
      </c>
      <c r="DW23" s="13">
        <f>+'ZC ITA'!ES23</f>
        <v>0</v>
      </c>
      <c r="DX23" s="13">
        <f>+'ZC ITA'!ET23</f>
        <v>0</v>
      </c>
      <c r="DY23" s="13">
        <f>+'ZC ITA'!EU23</f>
        <v>0</v>
      </c>
      <c r="DZ23" s="13">
        <f>+'ZC ITA'!EV23</f>
        <v>0</v>
      </c>
      <c r="EA23" s="13">
        <f>+'ZC ITA'!EW23</f>
        <v>0</v>
      </c>
      <c r="EB23" s="13">
        <f>+'ZC ITA'!EX23</f>
        <v>0</v>
      </c>
      <c r="EC23" s="13">
        <f>+'ZC ITA'!EY23</f>
        <v>0</v>
      </c>
      <c r="ED23" s="13">
        <f>+'ZC ITA'!EZ23</f>
        <v>0</v>
      </c>
      <c r="EE23" s="13">
        <f>+'ZC ITA'!FA23</f>
        <v>0</v>
      </c>
      <c r="EF23" s="13">
        <f>+'ZC ITA'!FB23</f>
        <v>0</v>
      </c>
    </row>
    <row r="24" spans="1:136" ht="11.25">
      <c r="A24" s="8">
        <v>5</v>
      </c>
      <c r="B24" s="28" t="str">
        <f>+'ZC ITA'!B24</f>
        <v>Abn Amro 31/10/2012</v>
      </c>
      <c r="C24" s="59" t="str">
        <f>+'ZC ITA'!C24</f>
        <v>XS0269231584</v>
      </c>
      <c r="D24" s="47">
        <f>+'ZC ITA'!D24</f>
        <v>39021</v>
      </c>
      <c r="E24" s="47">
        <f>+'ZC ITA'!E24</f>
        <v>41213</v>
      </c>
      <c r="F24" s="60">
        <f>+'ZC ITA'!F24</f>
        <v>83.3</v>
      </c>
      <c r="G24" s="60">
        <f>+'ZC ITA'!G24</f>
        <v>100</v>
      </c>
      <c r="H24" s="17" t="e">
        <f t="shared" si="7"/>
        <v>#NAME?</v>
      </c>
      <c r="I24" s="12" t="e">
        <f t="shared" si="8"/>
        <v>#NAME?</v>
      </c>
      <c r="J24" s="12" t="e">
        <f>IF(F24="?","",(I24-F24)*$M$1)</f>
        <v>#NAME?</v>
      </c>
      <c r="K24" s="13">
        <f>IF(F24="?","",G24-(G24-F24)*$M$1)</f>
        <v>97.9125</v>
      </c>
      <c r="L24" s="14" t="e">
        <f t="shared" si="9"/>
        <v>#NAME?</v>
      </c>
      <c r="M24" s="14" t="e">
        <f t="shared" si="10"/>
        <v>#NAME?</v>
      </c>
      <c r="N24" s="26">
        <f t="shared" si="11"/>
        <v>-0.003586371787208743</v>
      </c>
      <c r="O24" s="19">
        <f>+'ZC ITA'!AK24</f>
        <v>83.35</v>
      </c>
      <c r="P24" s="13">
        <f>+'ZC ITA'!AL24</f>
        <v>83.65</v>
      </c>
      <c r="Q24" s="13">
        <f>+'ZC ITA'!AM24</f>
        <v>82.1</v>
      </c>
      <c r="R24" s="13">
        <f>+'ZC ITA'!AN24</f>
        <v>82.5</v>
      </c>
      <c r="S24" s="13">
        <f>+'ZC ITA'!AO24</f>
        <v>81.9</v>
      </c>
      <c r="T24" s="13">
        <f>+'ZC ITA'!AP24</f>
        <v>81</v>
      </c>
      <c r="U24" s="13">
        <f>+'ZC ITA'!AQ24</f>
        <v>79.9</v>
      </c>
      <c r="V24" s="13">
        <f>+'ZC ITA'!AR24</f>
        <v>77.56</v>
      </c>
      <c r="W24" s="13">
        <f>+'ZC ITA'!AS24</f>
        <v>77.66</v>
      </c>
      <c r="X24" s="13">
        <f>+'ZC ITA'!AT24</f>
        <v>76.86</v>
      </c>
      <c r="Y24" s="13">
        <f>+'ZC ITA'!AU24</f>
        <v>76.43</v>
      </c>
      <c r="Z24" s="13">
        <f>+'ZC ITA'!AV24</f>
        <v>75.69</v>
      </c>
      <c r="AA24" s="13">
        <f>+'ZC ITA'!AW24</f>
        <v>74.9</v>
      </c>
      <c r="AB24" s="13">
        <f>+'ZC ITA'!AX24</f>
        <v>75.76</v>
      </c>
      <c r="AC24" s="13">
        <f>+'ZC ITA'!AY24</f>
        <v>73.62</v>
      </c>
      <c r="AD24" s="13">
        <f>+'ZC ITA'!AZ24</f>
        <v>73.57</v>
      </c>
      <c r="AE24" s="13">
        <f>+'ZC ITA'!BA24</f>
        <v>74.46</v>
      </c>
      <c r="AF24" s="13">
        <f>+'ZC ITA'!BB24</f>
        <v>76.03</v>
      </c>
      <c r="AG24" s="13">
        <f>+'ZC ITA'!BC24</f>
        <v>77.73</v>
      </c>
      <c r="AH24" s="13">
        <f>+'ZC ITA'!BD24</f>
        <v>79.66</v>
      </c>
      <c r="AI24" s="13">
        <f>+'ZC ITA'!BE24</f>
        <v>79.69</v>
      </c>
      <c r="AJ24" s="13">
        <f>+'ZC ITA'!BF24</f>
        <v>79.17</v>
      </c>
      <c r="AK24" s="13">
        <f>+'ZC ITA'!BG24</f>
        <v>79.23</v>
      </c>
      <c r="AL24" s="13">
        <f>+'ZC ITA'!BH24</f>
        <v>79.5</v>
      </c>
      <c r="AM24" s="13">
        <f>+'ZC ITA'!BI24</f>
        <v>79.07</v>
      </c>
      <c r="AN24" s="13">
        <f>+'ZC ITA'!BJ24</f>
        <v>79.2</v>
      </c>
      <c r="AO24" s="13">
        <f>+'ZC ITA'!BK24</f>
        <v>77.84</v>
      </c>
      <c r="AP24" s="13">
        <f>+'ZC ITA'!BL24</f>
        <v>77.61</v>
      </c>
      <c r="AQ24" s="13">
        <f>+'ZC ITA'!BM24</f>
        <v>77.52</v>
      </c>
      <c r="AR24" s="13">
        <f>+'ZC ITA'!BN24</f>
        <v>77.27</v>
      </c>
      <c r="AS24" s="13">
        <f>+'ZC ITA'!BO24</f>
        <v>77.52</v>
      </c>
      <c r="AT24" s="13">
        <f>+'ZC ITA'!BP24</f>
        <v>77.17</v>
      </c>
      <c r="AU24" s="13">
        <f>+'ZC ITA'!BQ24</f>
        <v>80</v>
      </c>
      <c r="AV24" s="13">
        <f>+'ZC ITA'!BR24</f>
        <v>78.3</v>
      </c>
      <c r="AW24" s="13">
        <f>+'ZC ITA'!BS24</f>
        <v>78.32</v>
      </c>
      <c r="AX24" s="13">
        <f>+'ZC ITA'!BT24</f>
        <v>78.5</v>
      </c>
      <c r="AY24" s="13">
        <f>+'ZC ITA'!BU24</f>
        <v>78.88</v>
      </c>
      <c r="AZ24" s="13">
        <f>+'ZC ITA'!BV24</f>
        <v>79.28</v>
      </c>
      <c r="BA24" s="13">
        <f>+'ZC ITA'!BW24</f>
        <v>78.76</v>
      </c>
      <c r="BB24" s="13">
        <f>+'ZC ITA'!BX24</f>
        <v>78.19</v>
      </c>
      <c r="BC24" s="13">
        <f>+'ZC ITA'!BY24</f>
        <v>78.21</v>
      </c>
      <c r="BD24" s="13">
        <f>+'ZC ITA'!BZ24</f>
        <v>80.5</v>
      </c>
      <c r="BE24" s="13">
        <f>+'ZC ITA'!CA24</f>
        <v>79.64</v>
      </c>
      <c r="BF24" s="13">
        <f>+'ZC ITA'!CB24</f>
        <v>77.63</v>
      </c>
      <c r="BG24" s="13">
        <f>+'ZC ITA'!CC24</f>
        <v>76.43</v>
      </c>
      <c r="BH24" s="13">
        <f>+'ZC ITA'!CD24</f>
        <v>76.42</v>
      </c>
      <c r="BI24" s="13">
        <f>+'ZC ITA'!CE24</f>
        <v>77.8</v>
      </c>
      <c r="BJ24" s="13">
        <f>+'ZC ITA'!CF24</f>
        <v>78.39</v>
      </c>
      <c r="BK24" s="13">
        <f>+'ZC ITA'!CG24</f>
        <v>78.37</v>
      </c>
      <c r="BL24" s="13">
        <f>+'ZC ITA'!CH24</f>
        <v>79.11</v>
      </c>
      <c r="BM24" s="13">
        <f>+'ZC ITA'!CI24</f>
        <v>79.66</v>
      </c>
      <c r="BN24" s="13">
        <f>+'ZC ITA'!CJ24</f>
        <v>79.21</v>
      </c>
      <c r="BO24" s="13">
        <f>+'ZC ITA'!CK24</f>
        <v>78.74</v>
      </c>
      <c r="BP24" s="13">
        <f>+'ZC ITA'!CL24</f>
        <v>79.63</v>
      </c>
      <c r="BQ24" s="13">
        <f>+'ZC ITA'!CM24</f>
        <v>78.88</v>
      </c>
      <c r="BR24" s="13">
        <f>+'ZC ITA'!CN24</f>
        <v>78.91</v>
      </c>
      <c r="BS24" s="13">
        <f>+'ZC ITA'!CO24</f>
        <v>78.05</v>
      </c>
      <c r="BT24" s="13">
        <f>+'ZC ITA'!CP24</f>
        <v>78.31</v>
      </c>
      <c r="BU24" s="13">
        <f>+'ZC ITA'!CQ24</f>
        <v>78.18</v>
      </c>
      <c r="BV24" s="13">
        <f>+'ZC ITA'!CR24</f>
        <v>78.49</v>
      </c>
      <c r="BW24" s="13">
        <f>+'ZC ITA'!CS24</f>
        <v>78.32</v>
      </c>
      <c r="BX24" s="13">
        <f>+'ZC ITA'!CT24</f>
        <v>78.34</v>
      </c>
      <c r="BY24" s="13">
        <f>+'ZC ITA'!CU24</f>
        <v>80.6</v>
      </c>
      <c r="BZ24" s="13">
        <f>+'ZC ITA'!CV24</f>
        <v>78.45</v>
      </c>
      <c r="CA24" s="13">
        <f>+'ZC ITA'!CW24</f>
        <v>78.46</v>
      </c>
      <c r="CB24" s="13">
        <f>+'ZC ITA'!CX24</f>
        <v>79.05</v>
      </c>
      <c r="CC24" s="13">
        <f>+'ZC ITA'!CY24</f>
        <v>78.58</v>
      </c>
      <c r="CD24" s="13">
        <f>+'ZC ITA'!CZ24</f>
        <v>78.34</v>
      </c>
      <c r="CE24" s="13">
        <f>+'ZC ITA'!DA24</f>
        <v>78.84</v>
      </c>
      <c r="CF24" s="13">
        <f>+'ZC ITA'!DB24</f>
        <v>78.25</v>
      </c>
      <c r="CG24" s="13">
        <f>+'ZC ITA'!DC24</f>
        <v>78.32</v>
      </c>
      <c r="CH24" s="13">
        <f>+'ZC ITA'!DD24</f>
        <v>79.2</v>
      </c>
      <c r="CI24" s="13">
        <f>+'ZC ITA'!DE24</f>
        <v>78.59</v>
      </c>
      <c r="CJ24" s="13">
        <f>+'ZC ITA'!DF24</f>
        <v>78.59</v>
      </c>
      <c r="CK24" s="13">
        <f>+'ZC ITA'!DG24</f>
        <v>0</v>
      </c>
      <c r="CL24" s="13">
        <f>+'ZC ITA'!DH24</f>
        <v>0</v>
      </c>
      <c r="CM24" s="13">
        <f>+'ZC ITA'!DI24</f>
        <v>0</v>
      </c>
      <c r="CN24" s="13">
        <f>+'ZC ITA'!DJ24</f>
        <v>0</v>
      </c>
      <c r="CO24" s="13">
        <f>+'ZC ITA'!DK24</f>
        <v>0</v>
      </c>
      <c r="CP24" s="13">
        <f>+'ZC ITA'!DL24</f>
        <v>0</v>
      </c>
      <c r="CQ24" s="13">
        <f>+'ZC ITA'!DM24</f>
        <v>0</v>
      </c>
      <c r="CR24" s="13">
        <f>+'ZC ITA'!DN24</f>
        <v>0</v>
      </c>
      <c r="CS24" s="13">
        <f>+'ZC ITA'!DO24</f>
        <v>0</v>
      </c>
      <c r="CT24" s="13">
        <f>+'ZC ITA'!DP24</f>
        <v>0</v>
      </c>
      <c r="CU24" s="13">
        <f>+'ZC ITA'!DQ24</f>
        <v>0</v>
      </c>
      <c r="CV24" s="13">
        <f>+'ZC ITA'!DR24</f>
        <v>0</v>
      </c>
      <c r="CW24" s="13">
        <f>+'ZC ITA'!DS24</f>
        <v>0</v>
      </c>
      <c r="CX24" s="13">
        <f>+'ZC ITA'!DT24</f>
        <v>0</v>
      </c>
      <c r="CY24" s="13">
        <f>+'ZC ITA'!DU24</f>
        <v>0</v>
      </c>
      <c r="CZ24" s="13">
        <f>+'ZC ITA'!DV24</f>
        <v>0</v>
      </c>
      <c r="DA24" s="13">
        <f>+'ZC ITA'!DW24</f>
        <v>0</v>
      </c>
      <c r="DB24" s="13">
        <f>+'ZC ITA'!DX24</f>
        <v>0</v>
      </c>
      <c r="DC24" s="13">
        <f>+'ZC ITA'!DY24</f>
        <v>0</v>
      </c>
      <c r="DD24" s="13">
        <f>+'ZC ITA'!DZ24</f>
        <v>0</v>
      </c>
      <c r="DE24" s="13">
        <f>+'ZC ITA'!EA24</f>
        <v>0</v>
      </c>
      <c r="DF24" s="13">
        <f>+'ZC ITA'!EB24</f>
        <v>0</v>
      </c>
      <c r="DG24" s="13">
        <f>+'ZC ITA'!EC24</f>
        <v>0</v>
      </c>
      <c r="DH24" s="13">
        <f>+'ZC ITA'!ED24</f>
        <v>0</v>
      </c>
      <c r="DI24" s="13">
        <f>+'ZC ITA'!EE24</f>
        <v>0</v>
      </c>
      <c r="DJ24" s="13">
        <f>+'ZC ITA'!EF24</f>
        <v>0</v>
      </c>
      <c r="DK24" s="13">
        <f>+'ZC ITA'!EG24</f>
        <v>0</v>
      </c>
      <c r="DL24" s="13">
        <f>+'ZC ITA'!EH24</f>
        <v>0</v>
      </c>
      <c r="DM24" s="13">
        <f>+'ZC ITA'!EI24</f>
        <v>0</v>
      </c>
      <c r="DN24" s="13">
        <f>+'ZC ITA'!EJ24</f>
        <v>0</v>
      </c>
      <c r="DO24" s="13">
        <f>+'ZC ITA'!EK24</f>
        <v>0</v>
      </c>
      <c r="DP24" s="13">
        <f>+'ZC ITA'!EL24</f>
        <v>0</v>
      </c>
      <c r="DQ24" s="13">
        <f>+'ZC ITA'!EM24</f>
        <v>0</v>
      </c>
      <c r="DR24" s="13">
        <f>+'ZC ITA'!EN24</f>
        <v>0</v>
      </c>
      <c r="DS24" s="13">
        <f>+'ZC ITA'!EO24</f>
        <v>0</v>
      </c>
      <c r="DT24" s="13">
        <f>+'ZC ITA'!EP24</f>
        <v>0</v>
      </c>
      <c r="DU24" s="13">
        <f>+'ZC ITA'!EQ24</f>
        <v>0</v>
      </c>
      <c r="DV24" s="13">
        <f>+'ZC ITA'!ER24</f>
        <v>0</v>
      </c>
      <c r="DW24" s="13">
        <f>+'ZC ITA'!ES24</f>
        <v>0</v>
      </c>
      <c r="DX24" s="13">
        <f>+'ZC ITA'!ET24</f>
        <v>0</v>
      </c>
      <c r="DY24" s="13">
        <f>+'ZC ITA'!EU24</f>
        <v>0</v>
      </c>
      <c r="DZ24" s="13">
        <f>+'ZC ITA'!EV24</f>
        <v>0</v>
      </c>
      <c r="EA24" s="13">
        <f>+'ZC ITA'!EW24</f>
        <v>0</v>
      </c>
      <c r="EB24" s="13">
        <f>+'ZC ITA'!EX24</f>
        <v>0</v>
      </c>
      <c r="EC24" s="13">
        <f>+'ZC ITA'!EY24</f>
        <v>0</v>
      </c>
      <c r="ED24" s="13">
        <f>+'ZC ITA'!EZ24</f>
        <v>0</v>
      </c>
      <c r="EE24" s="13">
        <f>+'ZC ITA'!FA24</f>
        <v>0</v>
      </c>
      <c r="EF24" s="13">
        <f>+'ZC ITA'!FB24</f>
        <v>0</v>
      </c>
    </row>
    <row r="25" spans="1:136" ht="11.25">
      <c r="A25" s="8">
        <v>6</v>
      </c>
      <c r="B25" s="28" t="str">
        <f>+'ZC ITA'!B25</f>
        <v>W.B.dem zc 20/12/15</v>
      </c>
      <c r="C25" s="59" t="str">
        <f>+'ZC ITA'!C25</f>
        <v>DE0004771662</v>
      </c>
      <c r="D25" s="47">
        <f>+'ZC ITA'!D25</f>
        <v>31400</v>
      </c>
      <c r="E25" s="47">
        <f>+'ZC ITA'!E25</f>
        <v>42358</v>
      </c>
      <c r="F25" s="60">
        <f>+'ZC ITA'!F25</f>
        <v>13</v>
      </c>
      <c r="G25" s="60">
        <f>+'ZC ITA'!G25</f>
        <v>100</v>
      </c>
      <c r="H25" s="17" t="e">
        <f t="shared" si="7"/>
        <v>#NAME?</v>
      </c>
      <c r="I25" s="12" t="e">
        <f t="shared" si="8"/>
        <v>#NAME?</v>
      </c>
      <c r="J25" s="12" t="e">
        <f t="shared" si="2"/>
        <v>#NAME?</v>
      </c>
      <c r="K25" s="13">
        <f t="shared" si="3"/>
        <v>89.125</v>
      </c>
      <c r="L25" s="14" t="e">
        <f t="shared" si="9"/>
        <v>#NAME?</v>
      </c>
      <c r="M25" s="14" t="e">
        <f t="shared" si="10"/>
        <v>#NAME?</v>
      </c>
      <c r="N25" s="26">
        <f t="shared" si="11"/>
        <v>-0.0033128834355827734</v>
      </c>
      <c r="O25" s="19">
        <f>+'ZC ITA'!AK25</f>
        <v>81.23</v>
      </c>
      <c r="P25" s="13">
        <f>+'ZC ITA'!AL25</f>
        <v>81.5</v>
      </c>
      <c r="Q25" s="13">
        <f>+'ZC ITA'!AM25</f>
        <v>80.35</v>
      </c>
      <c r="R25" s="13">
        <f>+'ZC ITA'!AN25</f>
        <v>80.14</v>
      </c>
      <c r="S25" s="13">
        <f>+'ZC ITA'!AO25</f>
        <v>80.27</v>
      </c>
      <c r="T25" s="13">
        <f>+'ZC ITA'!AP25</f>
        <v>82.11</v>
      </c>
      <c r="U25" s="13">
        <f>+'ZC ITA'!AQ25</f>
        <v>80.6</v>
      </c>
      <c r="V25" s="13">
        <f>+'ZC ITA'!AR25</f>
        <v>82.3</v>
      </c>
      <c r="W25" s="13">
        <f>+'ZC ITA'!AS25</f>
        <v>80.56</v>
      </c>
      <c r="X25" s="13">
        <f>+'ZC ITA'!AT25</f>
        <v>79.72</v>
      </c>
      <c r="Y25" s="13">
        <f>+'ZC ITA'!AU25</f>
        <v>79</v>
      </c>
      <c r="Z25" s="13">
        <f>+'ZC ITA'!AV25</f>
        <v>78.42</v>
      </c>
      <c r="AA25" s="13">
        <f>+'ZC ITA'!AW25</f>
        <v>78.09</v>
      </c>
      <c r="AB25" s="13">
        <f>+'ZC ITA'!AX25</f>
        <v>78.27</v>
      </c>
      <c r="AC25" s="13">
        <f>+'ZC ITA'!AY25</f>
        <v>77.07</v>
      </c>
      <c r="AD25" s="13">
        <f>+'ZC ITA'!AZ25</f>
        <v>75.5</v>
      </c>
      <c r="AE25" s="13">
        <f>+'ZC ITA'!BA25</f>
        <v>77.12</v>
      </c>
      <c r="AF25" s="13">
        <f>+'ZC ITA'!BB25</f>
        <v>75.14</v>
      </c>
      <c r="AG25" s="13">
        <f>+'ZC ITA'!BC25</f>
        <v>75.78</v>
      </c>
      <c r="AH25" s="13">
        <f>+'ZC ITA'!BD25</f>
        <v>76.16</v>
      </c>
      <c r="AI25" s="13">
        <f>+'ZC ITA'!BE25</f>
        <v>76.54</v>
      </c>
      <c r="AJ25" s="13">
        <f>+'ZC ITA'!BF25</f>
        <v>75.91</v>
      </c>
      <c r="AK25" s="13">
        <f>+'ZC ITA'!BG25</f>
        <v>75.99</v>
      </c>
      <c r="AL25" s="13">
        <f>+'ZC ITA'!BH25</f>
        <v>75.92</v>
      </c>
      <c r="AM25" s="13">
        <f>+'ZC ITA'!BI25</f>
        <v>74.25</v>
      </c>
      <c r="AN25" s="13">
        <f>+'ZC ITA'!BJ25</f>
        <v>73.7</v>
      </c>
      <c r="AO25" s="13">
        <f>+'ZC ITA'!BK25</f>
        <v>72.44</v>
      </c>
      <c r="AP25" s="13">
        <f>+'ZC ITA'!BL25</f>
        <v>72.99</v>
      </c>
      <c r="AQ25" s="13">
        <f>+'ZC ITA'!BM25</f>
        <v>73.25</v>
      </c>
      <c r="AR25" s="13">
        <f>+'ZC ITA'!BN25</f>
        <v>73.31</v>
      </c>
      <c r="AS25" s="13">
        <f>+'ZC ITA'!BO25</f>
        <v>73.38</v>
      </c>
      <c r="AT25" s="13">
        <f>+'ZC ITA'!BP25</f>
        <v>72.1</v>
      </c>
      <c r="AU25" s="13">
        <f>+'ZC ITA'!BQ25</f>
        <v>73.68</v>
      </c>
      <c r="AV25" s="13">
        <f>+'ZC ITA'!BR25</f>
        <v>74.39</v>
      </c>
      <c r="AW25" s="13">
        <f>+'ZC ITA'!BS25</f>
        <v>74.41</v>
      </c>
      <c r="AX25" s="13">
        <f>+'ZC ITA'!BT25</f>
        <v>75.61</v>
      </c>
      <c r="AY25" s="13">
        <f>+'ZC ITA'!BU25</f>
        <v>75.61</v>
      </c>
      <c r="AZ25" s="13">
        <f>+'ZC ITA'!BV25</f>
        <v>74.25</v>
      </c>
      <c r="BA25" s="13">
        <f>+'ZC ITA'!BW25</f>
        <v>75.24</v>
      </c>
      <c r="BB25" s="13">
        <f>+'ZC ITA'!BX25</f>
        <v>75.14</v>
      </c>
      <c r="BC25" s="13">
        <f>+'ZC ITA'!BY25</f>
        <v>75.6</v>
      </c>
      <c r="BD25" s="13">
        <f>+'ZC ITA'!BZ25</f>
        <v>76.44</v>
      </c>
      <c r="BE25" s="13">
        <f>+'ZC ITA'!CA25</f>
        <v>75.19</v>
      </c>
      <c r="BF25" s="13">
        <f>+'ZC ITA'!CB25</f>
        <v>74.76</v>
      </c>
      <c r="BG25" s="13">
        <f>+'ZC ITA'!CC25</f>
        <v>76.26</v>
      </c>
      <c r="BH25" s="13">
        <f>+'ZC ITA'!CD25</f>
        <v>76.55</v>
      </c>
      <c r="BI25" s="13">
        <f>+'ZC ITA'!CE25</f>
        <v>77.37</v>
      </c>
      <c r="BJ25" s="13">
        <f>+'ZC ITA'!CF25</f>
        <v>76.14</v>
      </c>
      <c r="BK25" s="13">
        <f>+'ZC ITA'!CG25</f>
        <v>75.88</v>
      </c>
      <c r="BL25" s="13">
        <f>+'ZC ITA'!CH25</f>
        <v>76.13</v>
      </c>
      <c r="BM25" s="13">
        <f>+'ZC ITA'!CI25</f>
        <v>76.92</v>
      </c>
      <c r="BN25" s="13">
        <f>+'ZC ITA'!CJ25</f>
        <v>76.23</v>
      </c>
      <c r="BO25" s="13">
        <f>+'ZC ITA'!CK25</f>
        <v>75.89</v>
      </c>
      <c r="BP25" s="13">
        <f>+'ZC ITA'!CL25</f>
        <v>76.08</v>
      </c>
      <c r="BQ25" s="13">
        <f>+'ZC ITA'!CM25</f>
        <v>75.61</v>
      </c>
      <c r="BR25" s="13">
        <f>+'ZC ITA'!CN25</f>
        <v>74.73</v>
      </c>
      <c r="BS25" s="13">
        <f>+'ZC ITA'!CO25</f>
        <v>73.44</v>
      </c>
      <c r="BT25" s="13">
        <f>+'ZC ITA'!CP25</f>
        <v>73.2</v>
      </c>
      <c r="BU25" s="13">
        <f>+'ZC ITA'!CQ25</f>
        <v>72.81</v>
      </c>
      <c r="BV25" s="13">
        <f>+'ZC ITA'!CR25</f>
        <v>73.82</v>
      </c>
      <c r="BW25" s="13">
        <f>+'ZC ITA'!CS25</f>
        <v>73.91</v>
      </c>
      <c r="BX25" s="13">
        <f>+'ZC ITA'!CT25</f>
        <v>74.31</v>
      </c>
      <c r="BY25" s="13">
        <f>+'ZC ITA'!CU25</f>
        <v>73.49</v>
      </c>
      <c r="BZ25" s="13">
        <f>+'ZC ITA'!CV25</f>
        <v>73.72</v>
      </c>
      <c r="CA25" s="13">
        <f>+'ZC ITA'!CW25</f>
        <v>73.24</v>
      </c>
      <c r="CB25" s="13">
        <f>+'ZC ITA'!CX25</f>
        <v>73.54</v>
      </c>
      <c r="CC25" s="13">
        <f>+'ZC ITA'!CY25</f>
        <v>74.09</v>
      </c>
      <c r="CD25" s="13">
        <f>+'ZC ITA'!CZ25</f>
        <v>73.49</v>
      </c>
      <c r="CE25" s="13">
        <f>+'ZC ITA'!DA25</f>
        <v>73.84</v>
      </c>
      <c r="CF25" s="13">
        <f>+'ZC ITA'!DB25</f>
        <v>73.09</v>
      </c>
      <c r="CG25" s="13">
        <f>+'ZC ITA'!DC25</f>
        <v>73.19</v>
      </c>
      <c r="CH25" s="13">
        <f>+'ZC ITA'!DD25</f>
        <v>73.57</v>
      </c>
      <c r="CI25" s="13">
        <f>+'ZC ITA'!DE25</f>
        <v>73.63</v>
      </c>
      <c r="CJ25" s="13">
        <f>+'ZC ITA'!DF25</f>
        <v>73.63</v>
      </c>
      <c r="CK25" s="13">
        <f>+'ZC ITA'!DG25</f>
        <v>0</v>
      </c>
      <c r="CL25" s="13">
        <f>+'ZC ITA'!DH25</f>
        <v>0</v>
      </c>
      <c r="CM25" s="13">
        <f>+'ZC ITA'!DI25</f>
        <v>0</v>
      </c>
      <c r="CN25" s="13">
        <f>+'ZC ITA'!DJ25</f>
        <v>0</v>
      </c>
      <c r="CO25" s="13">
        <f>+'ZC ITA'!DK25</f>
        <v>0</v>
      </c>
      <c r="CP25" s="13">
        <f>+'ZC ITA'!DL25</f>
        <v>0</v>
      </c>
      <c r="CQ25" s="13">
        <f>+'ZC ITA'!DM25</f>
        <v>0</v>
      </c>
      <c r="CR25" s="13">
        <f>+'ZC ITA'!DN25</f>
        <v>0</v>
      </c>
      <c r="CS25" s="13">
        <f>+'ZC ITA'!DO25</f>
        <v>0</v>
      </c>
      <c r="CT25" s="13">
        <f>+'ZC ITA'!DP25</f>
        <v>0</v>
      </c>
      <c r="CU25" s="13">
        <f>+'ZC ITA'!DQ25</f>
        <v>0</v>
      </c>
      <c r="CV25" s="13">
        <f>+'ZC ITA'!DR25</f>
        <v>0</v>
      </c>
      <c r="CW25" s="13">
        <f>+'ZC ITA'!DS25</f>
        <v>0</v>
      </c>
      <c r="CX25" s="13">
        <f>+'ZC ITA'!DT25</f>
        <v>0</v>
      </c>
      <c r="CY25" s="13">
        <f>+'ZC ITA'!DU25</f>
        <v>0</v>
      </c>
      <c r="CZ25" s="13">
        <f>+'ZC ITA'!DV25</f>
        <v>0</v>
      </c>
      <c r="DA25" s="13">
        <f>+'ZC ITA'!DW25</f>
        <v>0</v>
      </c>
      <c r="DB25" s="13">
        <f>+'ZC ITA'!DX25</f>
        <v>0</v>
      </c>
      <c r="DC25" s="13">
        <f>+'ZC ITA'!DY25</f>
        <v>0</v>
      </c>
      <c r="DD25" s="13">
        <f>+'ZC ITA'!DZ25</f>
        <v>0</v>
      </c>
      <c r="DE25" s="13">
        <f>+'ZC ITA'!EA25</f>
        <v>0</v>
      </c>
      <c r="DF25" s="13">
        <f>+'ZC ITA'!EB25</f>
        <v>0</v>
      </c>
      <c r="DG25" s="13">
        <f>+'ZC ITA'!EC25</f>
        <v>0</v>
      </c>
      <c r="DH25" s="13">
        <f>+'ZC ITA'!ED25</f>
        <v>0</v>
      </c>
      <c r="DI25" s="13">
        <f>+'ZC ITA'!EE25</f>
        <v>0</v>
      </c>
      <c r="DJ25" s="13">
        <f>+'ZC ITA'!EF25</f>
        <v>0</v>
      </c>
      <c r="DK25" s="13">
        <f>+'ZC ITA'!EG25</f>
        <v>0</v>
      </c>
      <c r="DL25" s="13">
        <f>+'ZC ITA'!EH25</f>
        <v>0</v>
      </c>
      <c r="DM25" s="13">
        <f>+'ZC ITA'!EI25</f>
        <v>0</v>
      </c>
      <c r="DN25" s="13">
        <f>+'ZC ITA'!EJ25</f>
        <v>0</v>
      </c>
      <c r="DO25" s="13">
        <f>+'ZC ITA'!EK25</f>
        <v>0</v>
      </c>
      <c r="DP25" s="13">
        <f>+'ZC ITA'!EL25</f>
        <v>0</v>
      </c>
      <c r="DQ25" s="13">
        <f>+'ZC ITA'!EM25</f>
        <v>0</v>
      </c>
      <c r="DR25" s="13">
        <f>+'ZC ITA'!EN25</f>
        <v>0</v>
      </c>
      <c r="DS25" s="13">
        <f>+'ZC ITA'!EO25</f>
        <v>0</v>
      </c>
      <c r="DT25" s="13">
        <f>+'ZC ITA'!EP25</f>
        <v>0</v>
      </c>
      <c r="DU25" s="13">
        <f>+'ZC ITA'!EQ25</f>
        <v>0</v>
      </c>
      <c r="DV25" s="13">
        <f>+'ZC ITA'!ER25</f>
        <v>0</v>
      </c>
      <c r="DW25" s="13">
        <f>+'ZC ITA'!ES25</f>
        <v>0</v>
      </c>
      <c r="DX25" s="13">
        <f>+'ZC ITA'!ET25</f>
        <v>0</v>
      </c>
      <c r="DY25" s="13">
        <f>+'ZC ITA'!EU25</f>
        <v>0</v>
      </c>
      <c r="DZ25" s="13">
        <f>+'ZC ITA'!EV25</f>
        <v>0</v>
      </c>
      <c r="EA25" s="13">
        <f>+'ZC ITA'!EW25</f>
        <v>0</v>
      </c>
      <c r="EB25" s="13">
        <f>+'ZC ITA'!EX25</f>
        <v>0</v>
      </c>
      <c r="EC25" s="13">
        <f>+'ZC ITA'!EY25</f>
        <v>0</v>
      </c>
      <c r="ED25" s="13">
        <f>+'ZC ITA'!EZ25</f>
        <v>0</v>
      </c>
      <c r="EE25" s="13">
        <f>+'ZC ITA'!FA25</f>
        <v>0</v>
      </c>
      <c r="EF25" s="13">
        <f>+'ZC ITA'!FB25</f>
        <v>0</v>
      </c>
    </row>
    <row r="26" spans="1:136" ht="11.25">
      <c r="A26" s="8">
        <v>7</v>
      </c>
      <c r="B26" s="28" t="str">
        <f>+'ZC ITA'!B26</f>
        <v>W.B. ITL ZC 26.03.2018</v>
      </c>
      <c r="C26" s="59" t="str">
        <f>+'ZC ITA'!C26</f>
        <v>IT0006523556</v>
      </c>
      <c r="D26" s="47">
        <f>+'ZC ITA'!D26</f>
        <v>35880</v>
      </c>
      <c r="E26" s="47">
        <f>+'ZC ITA'!E26</f>
        <v>43185</v>
      </c>
      <c r="F26" s="60">
        <f>+'ZC ITA'!F26</f>
        <v>35.9675</v>
      </c>
      <c r="G26" s="60">
        <f>+'ZC ITA'!G26</f>
        <v>100</v>
      </c>
      <c r="H26" s="17" t="e">
        <f t="shared" si="7"/>
        <v>#NAME?</v>
      </c>
      <c r="I26" s="12" t="e">
        <f t="shared" si="8"/>
        <v>#NAME?</v>
      </c>
      <c r="J26" s="12" t="e">
        <f>IF(F26="?","",(I26-F26)*$M$1)</f>
        <v>#NAME?</v>
      </c>
      <c r="K26" s="13">
        <f>IF(F26="?","",G26-(G26-F26)*$M$1)</f>
        <v>91.9959375</v>
      </c>
      <c r="L26" s="14" t="e">
        <f t="shared" si="9"/>
        <v>#NAME?</v>
      </c>
      <c r="M26" s="14" t="e">
        <f t="shared" si="10"/>
        <v>#NAME?</v>
      </c>
      <c r="N26" s="26">
        <f t="shared" si="11"/>
        <v>0.015522994342086073</v>
      </c>
      <c r="O26" s="19">
        <f>+'ZC ITA'!AK26</f>
        <v>70</v>
      </c>
      <c r="P26" s="13">
        <f>+'ZC ITA'!AL26</f>
        <v>68.93</v>
      </c>
      <c r="Q26" s="13">
        <f>+'ZC ITA'!AM26</f>
        <v>68.39</v>
      </c>
      <c r="R26" s="13">
        <f>+'ZC ITA'!AN26</f>
        <v>69.39</v>
      </c>
      <c r="S26" s="13">
        <f>+'ZC ITA'!AO26</f>
        <v>69</v>
      </c>
      <c r="T26" s="13">
        <f>+'ZC ITA'!AP26</f>
        <v>69</v>
      </c>
      <c r="U26" s="13">
        <f>+'ZC ITA'!AQ26</f>
        <v>68</v>
      </c>
      <c r="V26" s="13">
        <f>+'ZC ITA'!AR26</f>
        <v>70.1</v>
      </c>
      <c r="W26" s="13">
        <f>+'ZC ITA'!AS26</f>
        <v>69</v>
      </c>
      <c r="X26" s="13">
        <f>+'ZC ITA'!AT26</f>
        <v>67.5</v>
      </c>
      <c r="Y26" s="13">
        <f>+'ZC ITA'!AU26</f>
        <v>66</v>
      </c>
      <c r="Z26" s="13">
        <f>+'ZC ITA'!AV26</f>
        <v>66.31</v>
      </c>
      <c r="AA26" s="13">
        <f>+'ZC ITA'!AW26</f>
        <v>66.21</v>
      </c>
      <c r="AB26" s="13">
        <f>+'ZC ITA'!AX26</f>
        <v>67.11</v>
      </c>
      <c r="AC26" s="13">
        <f>+'ZC ITA'!AY26</f>
        <v>64.6</v>
      </c>
      <c r="AD26" s="13">
        <f>+'ZC ITA'!AZ26</f>
        <v>66.03</v>
      </c>
      <c r="AE26" s="13">
        <f>+'ZC ITA'!BA26</f>
        <v>65.18</v>
      </c>
      <c r="AF26" s="13">
        <f>+'ZC ITA'!BB26</f>
        <v>63.63</v>
      </c>
      <c r="AG26" s="13">
        <f>+'ZC ITA'!BC26</f>
        <v>63.74</v>
      </c>
      <c r="AH26" s="13">
        <f>+'ZC ITA'!BD26</f>
        <v>64.77</v>
      </c>
      <c r="AI26" s="13">
        <f>+'ZC ITA'!BE26</f>
        <v>65.03</v>
      </c>
      <c r="AJ26" s="13">
        <f>+'ZC ITA'!BF26</f>
        <v>64.44</v>
      </c>
      <c r="AK26" s="13">
        <f>+'ZC ITA'!BG26</f>
        <v>64.4</v>
      </c>
      <c r="AL26" s="13">
        <f>+'ZC ITA'!BH26</f>
        <v>64.27</v>
      </c>
      <c r="AM26" s="13">
        <f>+'ZC ITA'!BI26</f>
        <v>63.8</v>
      </c>
      <c r="AN26" s="13">
        <f>+'ZC ITA'!BJ26</f>
        <v>63.3</v>
      </c>
      <c r="AO26" s="13">
        <f>+'ZC ITA'!BK26</f>
        <v>62.26</v>
      </c>
      <c r="AP26" s="13">
        <f>+'ZC ITA'!BL26</f>
        <v>62.56</v>
      </c>
      <c r="AQ26" s="13">
        <f>+'ZC ITA'!BM26</f>
        <v>62.76</v>
      </c>
      <c r="AR26" s="13">
        <f>+'ZC ITA'!BN26</f>
        <v>61.3</v>
      </c>
      <c r="AS26" s="13">
        <f>+'ZC ITA'!BO26</f>
        <v>62.41</v>
      </c>
      <c r="AT26" s="13">
        <f>+'ZC ITA'!BP26</f>
        <v>61.94</v>
      </c>
      <c r="AU26" s="13">
        <f>+'ZC ITA'!BQ26</f>
        <v>62.07</v>
      </c>
      <c r="AV26" s="13">
        <f>+'ZC ITA'!BR26</f>
        <v>62.35</v>
      </c>
      <c r="AW26" s="13">
        <f>+'ZC ITA'!BS26</f>
        <v>62.35</v>
      </c>
      <c r="AX26" s="13">
        <f>+'ZC ITA'!BT26</f>
        <v>0</v>
      </c>
      <c r="AY26" s="13">
        <f>+'ZC ITA'!BU26</f>
        <v>0</v>
      </c>
      <c r="AZ26" s="13">
        <f>+'ZC ITA'!BV26</f>
        <v>0</v>
      </c>
      <c r="BA26" s="13">
        <f>+'ZC ITA'!BW26</f>
        <v>0</v>
      </c>
      <c r="BB26" s="13">
        <f>+'ZC ITA'!BX26</f>
        <v>0</v>
      </c>
      <c r="BC26" s="13">
        <f>+'ZC ITA'!BY26</f>
        <v>0</v>
      </c>
      <c r="BD26" s="13">
        <f>+'ZC ITA'!BZ26</f>
        <v>0</v>
      </c>
      <c r="BE26" s="13">
        <f>+'ZC ITA'!CA26</f>
        <v>0</v>
      </c>
      <c r="BF26" s="13">
        <f>+'ZC ITA'!CB26</f>
        <v>0</v>
      </c>
      <c r="BG26" s="13">
        <f>+'ZC ITA'!CC26</f>
        <v>0</v>
      </c>
      <c r="BH26" s="13">
        <f>+'ZC ITA'!CD26</f>
        <v>0</v>
      </c>
      <c r="BI26" s="13">
        <f>+'ZC ITA'!CE26</f>
        <v>0</v>
      </c>
      <c r="BJ26" s="13">
        <f>+'ZC ITA'!CF26</f>
        <v>0</v>
      </c>
      <c r="BK26" s="13">
        <f>+'ZC ITA'!CG26</f>
        <v>0</v>
      </c>
      <c r="BL26" s="13">
        <f>+'ZC ITA'!CH26</f>
        <v>0</v>
      </c>
      <c r="BM26" s="13">
        <f>+'ZC ITA'!CI26</f>
        <v>0</v>
      </c>
      <c r="BN26" s="13">
        <f>+'ZC ITA'!CJ26</f>
        <v>0</v>
      </c>
      <c r="BO26" s="13">
        <f>+'ZC ITA'!CK26</f>
        <v>0</v>
      </c>
      <c r="BP26" s="13">
        <f>+'ZC ITA'!CL26</f>
        <v>0</v>
      </c>
      <c r="BQ26" s="13">
        <f>+'ZC ITA'!CM26</f>
        <v>0</v>
      </c>
      <c r="BR26" s="13">
        <f>+'ZC ITA'!CN26</f>
        <v>0</v>
      </c>
      <c r="BS26" s="13">
        <f>+'ZC ITA'!CO26</f>
        <v>0</v>
      </c>
      <c r="BT26" s="13">
        <f>+'ZC ITA'!CP26</f>
        <v>0</v>
      </c>
      <c r="BU26" s="13">
        <f>+'ZC ITA'!CQ26</f>
        <v>0</v>
      </c>
      <c r="BV26" s="13">
        <f>+'ZC ITA'!CR26</f>
        <v>0</v>
      </c>
      <c r="BW26" s="13">
        <f>+'ZC ITA'!CS26</f>
        <v>0</v>
      </c>
      <c r="BX26" s="13">
        <f>+'ZC ITA'!CT26</f>
        <v>0</v>
      </c>
      <c r="BY26" s="13">
        <f>+'ZC ITA'!CU26</f>
        <v>0</v>
      </c>
      <c r="BZ26" s="13">
        <f>+'ZC ITA'!CV26</f>
        <v>0</v>
      </c>
      <c r="CA26" s="13">
        <f>+'ZC ITA'!CW26</f>
        <v>0</v>
      </c>
      <c r="CB26" s="13">
        <f>+'ZC ITA'!CX26</f>
        <v>0</v>
      </c>
      <c r="CC26" s="13">
        <f>+'ZC ITA'!CY26</f>
        <v>0</v>
      </c>
      <c r="CD26" s="13">
        <f>+'ZC ITA'!CZ26</f>
        <v>0</v>
      </c>
      <c r="CE26" s="13">
        <f>+'ZC ITA'!DA26</f>
        <v>0</v>
      </c>
      <c r="CF26" s="13">
        <f>+'ZC ITA'!DB26</f>
        <v>0</v>
      </c>
      <c r="CG26" s="13">
        <f>+'ZC ITA'!DC26</f>
        <v>0</v>
      </c>
      <c r="CH26" s="13">
        <f>+'ZC ITA'!DD26</f>
        <v>0</v>
      </c>
      <c r="CI26" s="13">
        <f>+'ZC ITA'!DE26</f>
        <v>0</v>
      </c>
      <c r="CJ26" s="13">
        <f>+'ZC ITA'!DF26</f>
        <v>0</v>
      </c>
      <c r="CK26" s="13">
        <f>+'ZC ITA'!DG26</f>
        <v>0</v>
      </c>
      <c r="CL26" s="13">
        <f>+'ZC ITA'!DH26</f>
        <v>0</v>
      </c>
      <c r="CM26" s="13">
        <f>+'ZC ITA'!DI26</f>
        <v>0</v>
      </c>
      <c r="CN26" s="13">
        <f>+'ZC ITA'!DJ26</f>
        <v>0</v>
      </c>
      <c r="CO26" s="13">
        <f>+'ZC ITA'!DK26</f>
        <v>0</v>
      </c>
      <c r="CP26" s="13">
        <f>+'ZC ITA'!DL26</f>
        <v>0</v>
      </c>
      <c r="CQ26" s="13">
        <f>+'ZC ITA'!DM26</f>
        <v>0</v>
      </c>
      <c r="CR26" s="13">
        <f>+'ZC ITA'!DN26</f>
        <v>0</v>
      </c>
      <c r="CS26" s="13">
        <f>+'ZC ITA'!DO26</f>
        <v>0</v>
      </c>
      <c r="CT26" s="13">
        <f>+'ZC ITA'!DP26</f>
        <v>0</v>
      </c>
      <c r="CU26" s="13">
        <f>+'ZC ITA'!DQ26</f>
        <v>0</v>
      </c>
      <c r="CV26" s="13">
        <f>+'ZC ITA'!DR26</f>
        <v>0</v>
      </c>
      <c r="CW26" s="13">
        <f>+'ZC ITA'!DS26</f>
        <v>0</v>
      </c>
      <c r="CX26" s="13">
        <f>+'ZC ITA'!DT26</f>
        <v>0</v>
      </c>
      <c r="CY26" s="13">
        <f>+'ZC ITA'!DU26</f>
        <v>0</v>
      </c>
      <c r="CZ26" s="13">
        <f>+'ZC ITA'!DV26</f>
        <v>0</v>
      </c>
      <c r="DA26" s="13">
        <f>+'ZC ITA'!DW26</f>
        <v>0</v>
      </c>
      <c r="DB26" s="13">
        <f>+'ZC ITA'!DX26</f>
        <v>0</v>
      </c>
      <c r="DC26" s="13">
        <f>+'ZC ITA'!DY26</f>
        <v>0</v>
      </c>
      <c r="DD26" s="13">
        <f>+'ZC ITA'!DZ26</f>
        <v>0</v>
      </c>
      <c r="DE26" s="13">
        <f>+'ZC ITA'!EA26</f>
        <v>0</v>
      </c>
      <c r="DF26" s="13">
        <f>+'ZC ITA'!EB26</f>
        <v>0</v>
      </c>
      <c r="DG26" s="13">
        <f>+'ZC ITA'!EC26</f>
        <v>0</v>
      </c>
      <c r="DH26" s="13">
        <f>+'ZC ITA'!ED26</f>
        <v>0</v>
      </c>
      <c r="DI26" s="13">
        <f>+'ZC ITA'!EE26</f>
        <v>0</v>
      </c>
      <c r="DJ26" s="13">
        <f>+'ZC ITA'!EF26</f>
        <v>0</v>
      </c>
      <c r="DK26" s="13">
        <f>+'ZC ITA'!EG26</f>
        <v>0</v>
      </c>
      <c r="DL26" s="13">
        <f>+'ZC ITA'!EH26</f>
        <v>0</v>
      </c>
      <c r="DM26" s="13">
        <f>+'ZC ITA'!EI26</f>
        <v>0</v>
      </c>
      <c r="DN26" s="13">
        <f>+'ZC ITA'!EJ26</f>
        <v>0</v>
      </c>
      <c r="DO26" s="13">
        <f>+'ZC ITA'!EK26</f>
        <v>0</v>
      </c>
      <c r="DP26" s="13">
        <f>+'ZC ITA'!EL26</f>
        <v>0</v>
      </c>
      <c r="DQ26" s="13">
        <f>+'ZC ITA'!EM26</f>
        <v>0</v>
      </c>
      <c r="DR26" s="13">
        <f>+'ZC ITA'!EN26</f>
        <v>0</v>
      </c>
      <c r="DS26" s="13">
        <f>+'ZC ITA'!EO26</f>
        <v>0</v>
      </c>
      <c r="DT26" s="13">
        <f>+'ZC ITA'!EP26</f>
        <v>0</v>
      </c>
      <c r="DU26" s="13">
        <f>+'ZC ITA'!EQ26</f>
        <v>0</v>
      </c>
      <c r="DV26" s="13">
        <f>+'ZC ITA'!ER26</f>
        <v>0</v>
      </c>
      <c r="DW26" s="13">
        <f>+'ZC ITA'!ES26</f>
        <v>0</v>
      </c>
      <c r="DX26" s="13">
        <f>+'ZC ITA'!ET26</f>
        <v>0</v>
      </c>
      <c r="DY26" s="13">
        <f>+'ZC ITA'!EU26</f>
        <v>0</v>
      </c>
      <c r="DZ26" s="13">
        <f>+'ZC ITA'!EV26</f>
        <v>0</v>
      </c>
      <c r="EA26" s="13">
        <f>+'ZC ITA'!EW26</f>
        <v>0</v>
      </c>
      <c r="EB26" s="13">
        <f>+'ZC ITA'!EX26</f>
        <v>0</v>
      </c>
      <c r="EC26" s="13">
        <f>+'ZC ITA'!EY26</f>
        <v>0</v>
      </c>
      <c r="ED26" s="13">
        <f>+'ZC ITA'!EZ26</f>
        <v>0</v>
      </c>
      <c r="EE26" s="13">
        <f>+'ZC ITA'!FA26</f>
        <v>0</v>
      </c>
      <c r="EF26" s="13">
        <f>+'ZC ITA'!FB26</f>
        <v>0</v>
      </c>
    </row>
    <row r="27" spans="1:136" ht="11.25">
      <c r="A27" s="8">
        <v>8</v>
      </c>
      <c r="B27" s="28" t="str">
        <f>+'ZC ITA'!B27</f>
        <v>Deutsche Bank 15:10:21</v>
      </c>
      <c r="C27" s="59" t="str">
        <f>+'ZC ITA'!C27</f>
        <v>DE0001343101 </v>
      </c>
      <c r="D27" s="47">
        <f>+'ZC ITA'!D27</f>
        <v>35353</v>
      </c>
      <c r="E27" s="47">
        <f>+'ZC ITA'!E27</f>
        <v>44484</v>
      </c>
      <c r="F27" s="60">
        <f>+'ZC ITA'!F27</f>
        <v>11.7409</v>
      </c>
      <c r="G27" s="60">
        <f>+'ZC ITA'!G27</f>
        <v>100</v>
      </c>
      <c r="H27" s="17" t="e">
        <f t="shared" si="7"/>
        <v>#NAME?</v>
      </c>
      <c r="I27" s="12" t="e">
        <f t="shared" si="8"/>
        <v>#NAME?</v>
      </c>
      <c r="J27" s="12" t="e">
        <f>IF(F27="?","",(I27-F27)*$M$1)</f>
        <v>#NAME?</v>
      </c>
      <c r="K27" s="13">
        <f>IF(F27="?","",G27-(G27-F27)*$M$1)</f>
        <v>88.9676125</v>
      </c>
      <c r="L27" s="14" t="e">
        <f t="shared" si="9"/>
        <v>#NAME?</v>
      </c>
      <c r="M27" s="14" t="e">
        <f t="shared" si="10"/>
        <v>#NAME?</v>
      </c>
      <c r="N27" s="26">
        <f t="shared" si="11"/>
        <v>0</v>
      </c>
      <c r="O27" s="19">
        <f>+'ZC ITA'!AK27</f>
        <v>45.11</v>
      </c>
      <c r="P27" s="13">
        <f>+'ZC ITA'!AL27</f>
        <v>45.11</v>
      </c>
      <c r="Q27" s="13">
        <f>+'ZC ITA'!AM27</f>
        <v>44.43</v>
      </c>
      <c r="R27" s="13">
        <f>+'ZC ITA'!AN27</f>
        <v>44.43</v>
      </c>
      <c r="S27" s="13">
        <f>+'ZC ITA'!AO27</f>
        <v>41</v>
      </c>
      <c r="T27" s="13">
        <f>+'ZC ITA'!AP27</f>
        <v>42.3</v>
      </c>
      <c r="U27" s="13">
        <f>+'ZC ITA'!AQ27</f>
        <v>42.3</v>
      </c>
      <c r="V27" s="13">
        <f>+'ZC ITA'!AR27</f>
        <v>42.3</v>
      </c>
      <c r="W27" s="13">
        <f>+'ZC ITA'!AS27</f>
        <v>0</v>
      </c>
      <c r="X27" s="13">
        <f>+'ZC ITA'!AT27</f>
        <v>0</v>
      </c>
      <c r="Y27" s="13">
        <f>+'ZC ITA'!AU27</f>
        <v>0</v>
      </c>
      <c r="Z27" s="13">
        <f>+'ZC ITA'!AV27</f>
        <v>0</v>
      </c>
      <c r="AA27" s="13">
        <f>+'ZC ITA'!AW27</f>
        <v>0</v>
      </c>
      <c r="AB27" s="13">
        <f>+'ZC ITA'!AX27</f>
        <v>0</v>
      </c>
      <c r="AC27" s="13">
        <f>+'ZC ITA'!AY27</f>
        <v>0</v>
      </c>
      <c r="AD27" s="13">
        <f>+'ZC ITA'!AZ27</f>
        <v>0</v>
      </c>
      <c r="AE27" s="13">
        <f>+'ZC ITA'!BA27</f>
        <v>0</v>
      </c>
      <c r="AF27" s="13">
        <f>+'ZC ITA'!BB27</f>
        <v>0</v>
      </c>
      <c r="AG27" s="13">
        <f>+'ZC ITA'!BC27</f>
        <v>0</v>
      </c>
      <c r="AH27" s="13">
        <f>+'ZC ITA'!BD27</f>
        <v>0</v>
      </c>
      <c r="AI27" s="13">
        <f>+'ZC ITA'!BE27</f>
        <v>0</v>
      </c>
      <c r="AJ27" s="13">
        <f>+'ZC ITA'!BF27</f>
        <v>0</v>
      </c>
      <c r="AK27" s="13">
        <f>+'ZC ITA'!BG27</f>
        <v>0</v>
      </c>
      <c r="AL27" s="13">
        <f>+'ZC ITA'!BH27</f>
        <v>0</v>
      </c>
      <c r="AM27" s="13">
        <f>+'ZC ITA'!BI27</f>
        <v>0</v>
      </c>
      <c r="AN27" s="13">
        <f>+'ZC ITA'!BJ27</f>
        <v>0</v>
      </c>
      <c r="AO27" s="13">
        <f>+'ZC ITA'!BK27</f>
        <v>0</v>
      </c>
      <c r="AP27" s="13">
        <f>+'ZC ITA'!BL27</f>
        <v>0</v>
      </c>
      <c r="AQ27" s="13">
        <f>+'ZC ITA'!BM27</f>
        <v>0</v>
      </c>
      <c r="AR27" s="13">
        <f>+'ZC ITA'!BN27</f>
        <v>0</v>
      </c>
      <c r="AS27" s="13">
        <f>+'ZC ITA'!BO27</f>
        <v>0</v>
      </c>
      <c r="AT27" s="13">
        <f>+'ZC ITA'!BP27</f>
        <v>0</v>
      </c>
      <c r="AU27" s="13">
        <f>+'ZC ITA'!BQ27</f>
        <v>0</v>
      </c>
      <c r="AV27" s="13">
        <f>+'ZC ITA'!BR27</f>
        <v>0</v>
      </c>
      <c r="AW27" s="13">
        <f>+'ZC ITA'!BS27</f>
        <v>0</v>
      </c>
      <c r="AX27" s="13">
        <f>+'ZC ITA'!BT27</f>
        <v>0</v>
      </c>
      <c r="AY27" s="13">
        <f>+'ZC ITA'!BU27</f>
        <v>0</v>
      </c>
      <c r="AZ27" s="13">
        <f>+'ZC ITA'!BV27</f>
        <v>0</v>
      </c>
      <c r="BA27" s="13">
        <f>+'ZC ITA'!BW27</f>
        <v>0</v>
      </c>
      <c r="BB27" s="13">
        <f>+'ZC ITA'!BX27</f>
        <v>0</v>
      </c>
      <c r="BC27" s="13">
        <f>+'ZC ITA'!BY27</f>
        <v>0</v>
      </c>
      <c r="BD27" s="13">
        <f>+'ZC ITA'!BZ27</f>
        <v>0</v>
      </c>
      <c r="BE27" s="13">
        <f>+'ZC ITA'!CA27</f>
        <v>0</v>
      </c>
      <c r="BF27" s="13">
        <f>+'ZC ITA'!CB27</f>
        <v>0</v>
      </c>
      <c r="BG27" s="13">
        <f>+'ZC ITA'!CC27</f>
        <v>0</v>
      </c>
      <c r="BH27" s="13">
        <f>+'ZC ITA'!CD27</f>
        <v>0</v>
      </c>
      <c r="BI27" s="13">
        <f>+'ZC ITA'!CE27</f>
        <v>0</v>
      </c>
      <c r="BJ27" s="13">
        <f>+'ZC ITA'!CF27</f>
        <v>0</v>
      </c>
      <c r="BK27" s="13">
        <f>+'ZC ITA'!CG27</f>
        <v>0</v>
      </c>
      <c r="BL27" s="13">
        <f>+'ZC ITA'!CH27</f>
        <v>0</v>
      </c>
      <c r="BM27" s="13">
        <f>+'ZC ITA'!CI27</f>
        <v>0</v>
      </c>
      <c r="BN27" s="13">
        <f>+'ZC ITA'!CJ27</f>
        <v>0</v>
      </c>
      <c r="BO27" s="13">
        <f>+'ZC ITA'!CK27</f>
        <v>0</v>
      </c>
      <c r="BP27" s="13">
        <f>+'ZC ITA'!CL27</f>
        <v>0</v>
      </c>
      <c r="BQ27" s="13">
        <f>+'ZC ITA'!CM27</f>
        <v>0</v>
      </c>
      <c r="BR27" s="13">
        <f>+'ZC ITA'!CN27</f>
        <v>0</v>
      </c>
      <c r="BS27" s="13">
        <f>+'ZC ITA'!CO27</f>
        <v>0</v>
      </c>
      <c r="BT27" s="13">
        <f>+'ZC ITA'!CP27</f>
        <v>0</v>
      </c>
      <c r="BU27" s="13">
        <f>+'ZC ITA'!CQ27</f>
        <v>0</v>
      </c>
      <c r="BV27" s="13">
        <f>+'ZC ITA'!CR27</f>
        <v>0</v>
      </c>
      <c r="BW27" s="13">
        <f>+'ZC ITA'!CS27</f>
        <v>0</v>
      </c>
      <c r="BX27" s="13">
        <f>+'ZC ITA'!CT27</f>
        <v>0</v>
      </c>
      <c r="BY27" s="13">
        <f>+'ZC ITA'!CU27</f>
        <v>0</v>
      </c>
      <c r="BZ27" s="13">
        <f>+'ZC ITA'!CV27</f>
        <v>0</v>
      </c>
      <c r="CA27" s="13">
        <f>+'ZC ITA'!CW27</f>
        <v>0</v>
      </c>
      <c r="CB27" s="13">
        <f>+'ZC ITA'!CX27</f>
        <v>0</v>
      </c>
      <c r="CC27" s="13">
        <f>+'ZC ITA'!CY27</f>
        <v>0</v>
      </c>
      <c r="CD27" s="13">
        <f>+'ZC ITA'!CZ27</f>
        <v>0</v>
      </c>
      <c r="CE27" s="13">
        <f>+'ZC ITA'!DA27</f>
        <v>0</v>
      </c>
      <c r="CF27" s="13">
        <f>+'ZC ITA'!DB27</f>
        <v>0</v>
      </c>
      <c r="CG27" s="13">
        <f>+'ZC ITA'!DC27</f>
        <v>0</v>
      </c>
      <c r="CH27" s="13">
        <f>+'ZC ITA'!DD27</f>
        <v>0</v>
      </c>
      <c r="CI27" s="13">
        <f>+'ZC ITA'!DE27</f>
        <v>0</v>
      </c>
      <c r="CJ27" s="13">
        <f>+'ZC ITA'!DF27</f>
        <v>0</v>
      </c>
      <c r="CK27" s="13">
        <f>+'ZC ITA'!DG27</f>
        <v>0</v>
      </c>
      <c r="CL27" s="13">
        <f>+'ZC ITA'!DH27</f>
        <v>0</v>
      </c>
      <c r="CM27" s="13">
        <f>+'ZC ITA'!DI27</f>
        <v>0</v>
      </c>
      <c r="CN27" s="13">
        <f>+'ZC ITA'!DJ27</f>
        <v>0</v>
      </c>
      <c r="CO27" s="13">
        <f>+'ZC ITA'!DK27</f>
        <v>0</v>
      </c>
      <c r="CP27" s="13">
        <f>+'ZC ITA'!DL27</f>
        <v>0</v>
      </c>
      <c r="CQ27" s="13">
        <f>+'ZC ITA'!DM27</f>
        <v>0</v>
      </c>
      <c r="CR27" s="13">
        <f>+'ZC ITA'!DN27</f>
        <v>0</v>
      </c>
      <c r="CS27" s="13">
        <f>+'ZC ITA'!DO27</f>
        <v>0</v>
      </c>
      <c r="CT27" s="13">
        <f>+'ZC ITA'!DP27</f>
        <v>0</v>
      </c>
      <c r="CU27" s="13">
        <f>+'ZC ITA'!DQ27</f>
        <v>0</v>
      </c>
      <c r="CV27" s="13">
        <f>+'ZC ITA'!DR27</f>
        <v>0</v>
      </c>
      <c r="CW27" s="13">
        <f>+'ZC ITA'!DS27</f>
        <v>0</v>
      </c>
      <c r="CX27" s="13">
        <f>+'ZC ITA'!DT27</f>
        <v>0</v>
      </c>
      <c r="CY27" s="13">
        <f>+'ZC ITA'!DU27</f>
        <v>0</v>
      </c>
      <c r="CZ27" s="13">
        <f>+'ZC ITA'!DV27</f>
        <v>0</v>
      </c>
      <c r="DA27" s="13">
        <f>+'ZC ITA'!DW27</f>
        <v>0</v>
      </c>
      <c r="DB27" s="13">
        <f>+'ZC ITA'!DX27</f>
        <v>0</v>
      </c>
      <c r="DC27" s="13">
        <f>+'ZC ITA'!DY27</f>
        <v>0</v>
      </c>
      <c r="DD27" s="13">
        <f>+'ZC ITA'!DZ27</f>
        <v>0</v>
      </c>
      <c r="DE27" s="13">
        <f>+'ZC ITA'!EA27</f>
        <v>0</v>
      </c>
      <c r="DF27" s="13">
        <f>+'ZC ITA'!EB27</f>
        <v>0</v>
      </c>
      <c r="DG27" s="13">
        <f>+'ZC ITA'!EC27</f>
        <v>0</v>
      </c>
      <c r="DH27" s="13">
        <f>+'ZC ITA'!ED27</f>
        <v>0</v>
      </c>
      <c r="DI27" s="13">
        <f>+'ZC ITA'!EE27</f>
        <v>0</v>
      </c>
      <c r="DJ27" s="13">
        <f>+'ZC ITA'!EF27</f>
        <v>0</v>
      </c>
      <c r="DK27" s="13">
        <f>+'ZC ITA'!EG27</f>
        <v>0</v>
      </c>
      <c r="DL27" s="13">
        <f>+'ZC ITA'!EH27</f>
        <v>0</v>
      </c>
      <c r="DM27" s="13">
        <f>+'ZC ITA'!EI27</f>
        <v>0</v>
      </c>
      <c r="DN27" s="13">
        <f>+'ZC ITA'!EJ27</f>
        <v>0</v>
      </c>
      <c r="DO27" s="13">
        <f>+'ZC ITA'!EK27</f>
        <v>0</v>
      </c>
      <c r="DP27" s="13">
        <f>+'ZC ITA'!EL27</f>
        <v>0</v>
      </c>
      <c r="DQ27" s="13">
        <f>+'ZC ITA'!EM27</f>
        <v>0</v>
      </c>
      <c r="DR27" s="13">
        <f>+'ZC ITA'!EN27</f>
        <v>0</v>
      </c>
      <c r="DS27" s="13">
        <f>+'ZC ITA'!EO27</f>
        <v>0</v>
      </c>
      <c r="DT27" s="13">
        <f>+'ZC ITA'!EP27</f>
        <v>0</v>
      </c>
      <c r="DU27" s="13">
        <f>+'ZC ITA'!EQ27</f>
        <v>0</v>
      </c>
      <c r="DV27" s="13">
        <f>+'ZC ITA'!ER27</f>
        <v>0</v>
      </c>
      <c r="DW27" s="13">
        <f>+'ZC ITA'!ES27</f>
        <v>0</v>
      </c>
      <c r="DX27" s="13">
        <f>+'ZC ITA'!ET27</f>
        <v>0</v>
      </c>
      <c r="DY27" s="13">
        <f>+'ZC ITA'!EU27</f>
        <v>0</v>
      </c>
      <c r="DZ27" s="13">
        <f>+'ZC ITA'!EV27</f>
        <v>0</v>
      </c>
      <c r="EA27" s="13">
        <f>+'ZC ITA'!EW27</f>
        <v>0</v>
      </c>
      <c r="EB27" s="13">
        <f>+'ZC ITA'!EX27</f>
        <v>0</v>
      </c>
      <c r="EC27" s="13">
        <f>+'ZC ITA'!EY27</f>
        <v>0</v>
      </c>
      <c r="ED27" s="13">
        <f>+'ZC ITA'!EZ27</f>
        <v>0</v>
      </c>
      <c r="EE27" s="13">
        <f>+'ZC ITA'!FA27</f>
        <v>0</v>
      </c>
      <c r="EF27" s="13">
        <f>+'ZC ITA'!FB27</f>
        <v>0</v>
      </c>
    </row>
    <row r="28" spans="1:136" ht="11.25">
      <c r="A28" s="8">
        <v>9</v>
      </c>
      <c r="B28" s="28" t="str">
        <f>+'ZC ITA'!B28</f>
        <v>Ubs Zc 29.01.2027</v>
      </c>
      <c r="C28" s="59" t="str">
        <f>+'ZC ITA'!C28</f>
        <v>XS0071948540</v>
      </c>
      <c r="D28" s="47">
        <f>+'ZC ITA'!D28</f>
        <v>35449</v>
      </c>
      <c r="E28" s="47">
        <f>+'ZC ITA'!E28</f>
        <v>46406</v>
      </c>
      <c r="F28" s="60">
        <f>+'ZC ITA'!F28</f>
        <v>12.55</v>
      </c>
      <c r="G28" s="60">
        <f>+'ZC ITA'!G28</f>
        <v>100</v>
      </c>
      <c r="H28" s="17" t="e">
        <f t="shared" si="7"/>
        <v>#NAME?</v>
      </c>
      <c r="I28" s="12" t="e">
        <f t="shared" si="8"/>
        <v>#NAME?</v>
      </c>
      <c r="J28" s="12" t="e">
        <f t="shared" si="2"/>
        <v>#NAME?</v>
      </c>
      <c r="K28" s="13">
        <f t="shared" si="3"/>
        <v>89.06875</v>
      </c>
      <c r="L28" s="14" t="e">
        <f t="shared" si="9"/>
        <v>#NAME?</v>
      </c>
      <c r="M28" s="14" t="e">
        <f t="shared" si="10"/>
        <v>#NAME?</v>
      </c>
      <c r="N28" s="26">
        <f t="shared" si="11"/>
        <v>-0.01071428571428574</v>
      </c>
      <c r="O28" s="19">
        <f>+'ZC ITA'!AK28</f>
        <v>27.7</v>
      </c>
      <c r="P28" s="13">
        <f>+'ZC ITA'!AL28</f>
        <v>28</v>
      </c>
      <c r="Q28" s="13">
        <f>+'ZC ITA'!AM28</f>
        <v>25.02</v>
      </c>
      <c r="R28" s="13">
        <f>+'ZC ITA'!AN28</f>
        <v>27.47</v>
      </c>
      <c r="S28" s="13">
        <f>+'ZC ITA'!AO28</f>
        <v>25.6</v>
      </c>
      <c r="T28" s="13">
        <f>+'ZC ITA'!AP28</f>
        <v>25.47</v>
      </c>
      <c r="U28" s="13">
        <f>+'ZC ITA'!AQ28</f>
        <v>28.98</v>
      </c>
      <c r="V28" s="13">
        <f>+'ZC ITA'!AR28</f>
        <v>29.7</v>
      </c>
      <c r="W28" s="13">
        <f>+'ZC ITA'!AS28</f>
        <v>28.45</v>
      </c>
      <c r="X28" s="13">
        <f>+'ZC ITA'!AT28</f>
        <v>27.25</v>
      </c>
      <c r="Y28" s="13">
        <f>+'ZC ITA'!AU28</f>
        <v>30.62</v>
      </c>
      <c r="Z28" s="13">
        <f>+'ZC ITA'!AV28</f>
        <v>29.72</v>
      </c>
      <c r="AA28" s="13">
        <f>+'ZC ITA'!AW28</f>
        <v>28.3</v>
      </c>
      <c r="AB28" s="13">
        <f>+'ZC ITA'!AX28</f>
        <v>30</v>
      </c>
      <c r="AC28" s="13">
        <f>+'ZC ITA'!AY28</f>
        <v>26.52</v>
      </c>
      <c r="AD28" s="13">
        <f>+'ZC ITA'!AZ28</f>
        <v>26.15</v>
      </c>
      <c r="AE28" s="13">
        <f>+'ZC ITA'!BA28</f>
        <v>26.52</v>
      </c>
      <c r="AF28" s="13">
        <f>+'ZC ITA'!BB28</f>
        <v>26.5</v>
      </c>
      <c r="AG28" s="13">
        <f>+'ZC ITA'!BC28</f>
        <v>30</v>
      </c>
      <c r="AH28" s="13">
        <f>+'ZC ITA'!BD28</f>
        <v>33</v>
      </c>
      <c r="AI28" s="13">
        <f>+'ZC ITA'!BE28</f>
        <v>33</v>
      </c>
      <c r="AJ28" s="13">
        <f>+'ZC ITA'!BF28</f>
        <v>31.92</v>
      </c>
      <c r="AK28" s="13">
        <f>+'ZC ITA'!BG28</f>
        <v>31.47</v>
      </c>
      <c r="AL28" s="13">
        <f>+'ZC ITA'!BH28</f>
        <v>32.15</v>
      </c>
      <c r="AM28" s="13">
        <f>+'ZC ITA'!BI28</f>
        <v>32</v>
      </c>
      <c r="AN28" s="13">
        <f>+'ZC ITA'!BJ28</f>
        <v>31.52</v>
      </c>
      <c r="AO28" s="13">
        <f>+'ZC ITA'!BK28</f>
        <v>32.02</v>
      </c>
      <c r="AP28" s="13">
        <f>+'ZC ITA'!BL28</f>
        <v>31.84</v>
      </c>
      <c r="AQ28" s="13">
        <f>+'ZC ITA'!BM28</f>
        <v>32.9</v>
      </c>
      <c r="AR28" s="13">
        <f>+'ZC ITA'!BN28</f>
        <v>33.5</v>
      </c>
      <c r="AS28" s="13">
        <f>+'ZC ITA'!BO28</f>
        <v>34.1</v>
      </c>
      <c r="AT28" s="13">
        <f>+'ZC ITA'!BP28</f>
        <v>32.41</v>
      </c>
      <c r="AU28" s="13">
        <f>+'ZC ITA'!BQ28</f>
        <v>31.88</v>
      </c>
      <c r="AV28" s="13">
        <f>+'ZC ITA'!BR28</f>
        <v>32.77</v>
      </c>
      <c r="AW28" s="13">
        <f>+'ZC ITA'!BS28</f>
        <v>32.61</v>
      </c>
      <c r="AX28" s="13">
        <f>+'ZC ITA'!BT28</f>
        <v>33.35</v>
      </c>
      <c r="AY28" s="13">
        <f>+'ZC ITA'!BU28</f>
        <v>34.23</v>
      </c>
      <c r="AZ28" s="13">
        <f>+'ZC ITA'!BV28</f>
        <v>33.97</v>
      </c>
      <c r="BA28" s="13">
        <f>+'ZC ITA'!BW28</f>
        <v>35.4</v>
      </c>
      <c r="BB28" s="13">
        <f>+'ZC ITA'!BX28</f>
        <v>34.16</v>
      </c>
      <c r="BC28" s="13">
        <f>+'ZC ITA'!BY28</f>
        <v>32.9</v>
      </c>
      <c r="BD28" s="13">
        <f>+'ZC ITA'!BZ28</f>
        <v>32.02</v>
      </c>
      <c r="BE28" s="13">
        <f>+'ZC ITA'!CA28</f>
        <v>32.28</v>
      </c>
      <c r="BF28" s="13">
        <f>+'ZC ITA'!CB28</f>
        <v>32.54</v>
      </c>
      <c r="BG28" s="13">
        <f>+'ZC ITA'!CC28</f>
        <v>31.02</v>
      </c>
      <c r="BH28" s="13">
        <f>+'ZC ITA'!CD28</f>
        <v>0</v>
      </c>
      <c r="BI28" s="13">
        <f>+'ZC ITA'!CE28</f>
        <v>0</v>
      </c>
      <c r="BJ28" s="13">
        <f>+'ZC ITA'!CF28</f>
        <v>0</v>
      </c>
      <c r="BK28" s="13">
        <f>+'ZC ITA'!CG28</f>
        <v>0</v>
      </c>
      <c r="BL28" s="13">
        <f>+'ZC ITA'!CH28</f>
        <v>0</v>
      </c>
      <c r="BM28" s="13">
        <f>+'ZC ITA'!CI28</f>
        <v>0</v>
      </c>
      <c r="BN28" s="13">
        <f>+'ZC ITA'!CJ28</f>
        <v>0</v>
      </c>
      <c r="BO28" s="13">
        <f>+'ZC ITA'!CK28</f>
        <v>0</v>
      </c>
      <c r="BP28" s="13">
        <f>+'ZC ITA'!CL28</f>
        <v>0</v>
      </c>
      <c r="BQ28" s="13">
        <f>+'ZC ITA'!CM28</f>
        <v>0</v>
      </c>
      <c r="BR28" s="13">
        <f>+'ZC ITA'!CN28</f>
        <v>0</v>
      </c>
      <c r="BS28" s="13">
        <f>+'ZC ITA'!CO28</f>
        <v>0</v>
      </c>
      <c r="BT28" s="13">
        <f>+'ZC ITA'!CP28</f>
        <v>0</v>
      </c>
      <c r="BU28" s="13">
        <f>+'ZC ITA'!CQ28</f>
        <v>0</v>
      </c>
      <c r="BV28" s="13">
        <f>+'ZC ITA'!CR28</f>
        <v>0</v>
      </c>
      <c r="BW28" s="13">
        <f>+'ZC ITA'!CS28</f>
        <v>0</v>
      </c>
      <c r="BX28" s="13">
        <f>+'ZC ITA'!CT28</f>
        <v>0</v>
      </c>
      <c r="BY28" s="13">
        <f>+'ZC ITA'!CU28</f>
        <v>0</v>
      </c>
      <c r="BZ28" s="13">
        <f>+'ZC ITA'!CV28</f>
        <v>0</v>
      </c>
      <c r="CA28" s="13">
        <f>+'ZC ITA'!CW28</f>
        <v>0</v>
      </c>
      <c r="CB28" s="13">
        <f>+'ZC ITA'!CX28</f>
        <v>0</v>
      </c>
      <c r="CC28" s="13">
        <f>+'ZC ITA'!CY28</f>
        <v>0</v>
      </c>
      <c r="CD28" s="13">
        <f>+'ZC ITA'!CZ28</f>
        <v>0</v>
      </c>
      <c r="CE28" s="13">
        <f>+'ZC ITA'!DA28</f>
        <v>0</v>
      </c>
      <c r="CF28" s="13">
        <f>+'ZC ITA'!DB28</f>
        <v>0</v>
      </c>
      <c r="CG28" s="13">
        <f>+'ZC ITA'!DC28</f>
        <v>0</v>
      </c>
      <c r="CH28" s="13">
        <f>+'ZC ITA'!DD28</f>
        <v>0</v>
      </c>
      <c r="CI28" s="13">
        <f>+'ZC ITA'!DE28</f>
        <v>0</v>
      </c>
      <c r="CJ28" s="13">
        <f>+'ZC ITA'!DF28</f>
        <v>0</v>
      </c>
      <c r="CK28" s="13">
        <f>+'ZC ITA'!DG28</f>
        <v>0</v>
      </c>
      <c r="CL28" s="13">
        <f>+'ZC ITA'!DH28</f>
        <v>0</v>
      </c>
      <c r="CM28" s="13">
        <f>+'ZC ITA'!DI28</f>
        <v>0</v>
      </c>
      <c r="CN28" s="13">
        <f>+'ZC ITA'!DJ28</f>
        <v>0</v>
      </c>
      <c r="CO28" s="13">
        <f>+'ZC ITA'!DK28</f>
        <v>0</v>
      </c>
      <c r="CP28" s="13">
        <f>+'ZC ITA'!DL28</f>
        <v>0</v>
      </c>
      <c r="CQ28" s="13">
        <f>+'ZC ITA'!DM28</f>
        <v>0</v>
      </c>
      <c r="CR28" s="13">
        <f>+'ZC ITA'!DN28</f>
        <v>0</v>
      </c>
      <c r="CS28" s="13">
        <f>+'ZC ITA'!DO28</f>
        <v>0</v>
      </c>
      <c r="CT28" s="13">
        <f>+'ZC ITA'!DP28</f>
        <v>0</v>
      </c>
      <c r="CU28" s="13">
        <f>+'ZC ITA'!DQ28</f>
        <v>0</v>
      </c>
      <c r="CV28" s="13">
        <f>+'ZC ITA'!DR28</f>
        <v>0</v>
      </c>
      <c r="CW28" s="13">
        <f>+'ZC ITA'!DS28</f>
        <v>0</v>
      </c>
      <c r="CX28" s="13">
        <f>+'ZC ITA'!DT28</f>
        <v>0</v>
      </c>
      <c r="CY28" s="13">
        <f>+'ZC ITA'!DU28</f>
        <v>0</v>
      </c>
      <c r="CZ28" s="13">
        <f>+'ZC ITA'!DV28</f>
        <v>0</v>
      </c>
      <c r="DA28" s="13">
        <f>+'ZC ITA'!DW28</f>
        <v>0</v>
      </c>
      <c r="DB28" s="13">
        <f>+'ZC ITA'!DX28</f>
        <v>0</v>
      </c>
      <c r="DC28" s="13">
        <f>+'ZC ITA'!DY28</f>
        <v>0</v>
      </c>
      <c r="DD28" s="13">
        <f>+'ZC ITA'!DZ28</f>
        <v>0</v>
      </c>
      <c r="DE28" s="13">
        <f>+'ZC ITA'!EA28</f>
        <v>0</v>
      </c>
      <c r="DF28" s="13">
        <f>+'ZC ITA'!EB28</f>
        <v>0</v>
      </c>
      <c r="DG28" s="13">
        <f>+'ZC ITA'!EC28</f>
        <v>0</v>
      </c>
      <c r="DH28" s="13">
        <f>+'ZC ITA'!ED28</f>
        <v>0</v>
      </c>
      <c r="DI28" s="13">
        <f>+'ZC ITA'!EE28</f>
        <v>0</v>
      </c>
      <c r="DJ28" s="13">
        <f>+'ZC ITA'!EF28</f>
        <v>0</v>
      </c>
      <c r="DK28" s="13">
        <f>+'ZC ITA'!EG28</f>
        <v>0</v>
      </c>
      <c r="DL28" s="13">
        <f>+'ZC ITA'!EH28</f>
        <v>0</v>
      </c>
      <c r="DM28" s="13">
        <f>+'ZC ITA'!EI28</f>
        <v>0</v>
      </c>
      <c r="DN28" s="13">
        <f>+'ZC ITA'!EJ28</f>
        <v>0</v>
      </c>
      <c r="DO28" s="13">
        <f>+'ZC ITA'!EK28</f>
        <v>0</v>
      </c>
      <c r="DP28" s="13">
        <f>+'ZC ITA'!EL28</f>
        <v>0</v>
      </c>
      <c r="DQ28" s="13">
        <f>+'ZC ITA'!EM28</f>
        <v>0</v>
      </c>
      <c r="DR28" s="13">
        <f>+'ZC ITA'!EN28</f>
        <v>0</v>
      </c>
      <c r="DS28" s="13">
        <f>+'ZC ITA'!EO28</f>
        <v>0</v>
      </c>
      <c r="DT28" s="13">
        <f>+'ZC ITA'!EP28</f>
        <v>0</v>
      </c>
      <c r="DU28" s="13">
        <f>+'ZC ITA'!EQ28</f>
        <v>0</v>
      </c>
      <c r="DV28" s="13">
        <f>+'ZC ITA'!ER28</f>
        <v>0</v>
      </c>
      <c r="DW28" s="13">
        <f>+'ZC ITA'!ES28</f>
        <v>0</v>
      </c>
      <c r="DX28" s="13">
        <f>+'ZC ITA'!ET28</f>
        <v>0</v>
      </c>
      <c r="DY28" s="13">
        <f>+'ZC ITA'!EU28</f>
        <v>0</v>
      </c>
      <c r="DZ28" s="13">
        <f>+'ZC ITA'!EV28</f>
        <v>0</v>
      </c>
      <c r="EA28" s="13">
        <f>+'ZC ITA'!EW28</f>
        <v>0</v>
      </c>
      <c r="EB28" s="13">
        <f>+'ZC ITA'!EX28</f>
        <v>0</v>
      </c>
      <c r="EC28" s="13">
        <f>+'ZC ITA'!EY28</f>
        <v>0</v>
      </c>
      <c r="ED28" s="13">
        <f>+'ZC ITA'!EZ28</f>
        <v>0</v>
      </c>
      <c r="EE28" s="13">
        <f>+'ZC ITA'!FA28</f>
        <v>0</v>
      </c>
      <c r="EF28" s="13">
        <f>+'ZC ITA'!FB28</f>
        <v>0</v>
      </c>
    </row>
    <row r="29" spans="1:136" ht="11.25">
      <c r="A29" s="8"/>
      <c r="B29" s="4"/>
      <c r="C29" s="4"/>
      <c r="D29" s="33"/>
      <c r="E29" s="34"/>
      <c r="F29" s="11"/>
      <c r="G29" s="12"/>
      <c r="H29" s="17"/>
      <c r="I29" s="12"/>
      <c r="J29" s="12"/>
      <c r="K29" s="13"/>
      <c r="L29" s="14"/>
      <c r="M29" s="14"/>
      <c r="N29" s="26"/>
      <c r="O29" s="19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</row>
    <row r="30" spans="1:136" ht="11.25">
      <c r="A30" s="56">
        <v>1</v>
      </c>
      <c r="B30" s="28" t="str">
        <f>+'ZC ITA'!B31</f>
        <v>Sp Imi-98/13 Sd</v>
      </c>
      <c r="C30" s="59" t="str">
        <f>+'ZC ITA'!C31</f>
        <v>IT0001282414</v>
      </c>
      <c r="D30" s="47">
        <f>+'ZC ITA'!D31</f>
        <v>37592</v>
      </c>
      <c r="E30" s="47">
        <f>+'ZC ITA'!E31</f>
        <v>41610</v>
      </c>
      <c r="F30" s="60">
        <f>+'ZC ITA'!F31</f>
        <v>100</v>
      </c>
      <c r="G30" s="60">
        <f>+'ZC ITA'!G31</f>
        <v>150</v>
      </c>
      <c r="H30" s="17" t="e">
        <f>IF(F30="?","",POWER(10,LOG10(G30/F30)/YEARFRAC(E30,D30,0))-1)</f>
        <v>#NAME?</v>
      </c>
      <c r="I30" s="12" t="e">
        <f>IF(F30="?","",F30*(1+H30)^YEARFRAC($O$3,D30,1))</f>
        <v>#NAME?</v>
      </c>
      <c r="J30" s="12" t="e">
        <f>IF(F30="?","",(I30-F30)*$M$1)</f>
        <v>#NAME?</v>
      </c>
      <c r="K30" s="13">
        <f>IF(F30="?","",G30-(G30-F30)*$M$1)</f>
        <v>143.75</v>
      </c>
      <c r="L30" s="14" t="e">
        <f>YIELD($O$3,E30,0.00001,O30,G30,1,1)</f>
        <v>#NAME?</v>
      </c>
      <c r="M30" s="14" t="e">
        <f>IF(F30="?","",IF((I30-O30)&gt;0,YIELD($O$3,E30,0,O30-J30,K30-(I30-O30)*$M$1,1,1),YIELD($O$3,E30,0,O30-J30,K30,1,1)))</f>
        <v>#NAME?</v>
      </c>
      <c r="N30" s="26">
        <f>(O30-P30)/P30</f>
        <v>0.005008347245409086</v>
      </c>
      <c r="O30" s="19">
        <f>+'ZC ITA'!AK31</f>
        <v>120.4</v>
      </c>
      <c r="P30" s="13">
        <f>+'ZC ITA'!AL31</f>
        <v>119.8</v>
      </c>
      <c r="Q30" s="13">
        <f>+'ZC ITA'!AM31</f>
        <v>120</v>
      </c>
      <c r="R30" s="13">
        <f>+'ZC ITA'!AN31</f>
        <v>118.28</v>
      </c>
      <c r="S30" s="13">
        <f>+'ZC ITA'!AO31</f>
        <v>118</v>
      </c>
      <c r="T30" s="13">
        <f>+'ZC ITA'!AP31</f>
        <v>117</v>
      </c>
      <c r="U30" s="13">
        <f>+'ZC ITA'!AQ31</f>
        <v>116</v>
      </c>
      <c r="V30" s="13">
        <f>+'ZC ITA'!AR31</f>
        <v>115.55</v>
      </c>
      <c r="W30" s="13">
        <f>+'ZC ITA'!AS31</f>
        <v>115.3</v>
      </c>
      <c r="X30" s="13">
        <f>+'ZC ITA'!AT31</f>
        <v>115.44</v>
      </c>
      <c r="Y30" s="13">
        <f>+'ZC ITA'!AU31</f>
        <v>113.19</v>
      </c>
      <c r="Z30" s="13">
        <f>+'ZC ITA'!AV31</f>
        <v>113.19</v>
      </c>
      <c r="AA30" s="13">
        <f>+'ZC ITA'!AW31</f>
        <v>0</v>
      </c>
      <c r="AB30" s="13">
        <f>+'ZC ITA'!AX31</f>
        <v>0</v>
      </c>
      <c r="AC30" s="13">
        <f>+'ZC ITA'!AY31</f>
        <v>0</v>
      </c>
      <c r="AD30" s="13">
        <f>+'ZC ITA'!AZ31</f>
        <v>0</v>
      </c>
      <c r="AE30" s="13">
        <f>+'ZC ITA'!BA31</f>
        <v>0</v>
      </c>
      <c r="AF30" s="13">
        <f>+'ZC ITA'!BB31</f>
        <v>0</v>
      </c>
      <c r="AG30" s="13">
        <f>+'ZC ITA'!BC31</f>
        <v>0</v>
      </c>
      <c r="AH30" s="13">
        <f>+'ZC ITA'!BD31</f>
        <v>0</v>
      </c>
      <c r="AI30" s="13">
        <f>+'ZC ITA'!BE31</f>
        <v>0</v>
      </c>
      <c r="AJ30" s="13">
        <f>+'ZC ITA'!BF31</f>
        <v>0</v>
      </c>
      <c r="AK30" s="13">
        <f>+'ZC ITA'!BG31</f>
        <v>0</v>
      </c>
      <c r="AL30" s="13">
        <f>+'ZC ITA'!BH31</f>
        <v>0</v>
      </c>
      <c r="AM30" s="13">
        <f>+'ZC ITA'!BI31</f>
        <v>0</v>
      </c>
      <c r="AN30" s="13">
        <f>+'ZC ITA'!BJ31</f>
        <v>0</v>
      </c>
      <c r="AO30" s="13">
        <f>+'ZC ITA'!BK31</f>
        <v>0</v>
      </c>
      <c r="AP30" s="13">
        <f>+'ZC ITA'!BL31</f>
        <v>0</v>
      </c>
      <c r="AQ30" s="13">
        <f>+'ZC ITA'!BM31</f>
        <v>0</v>
      </c>
      <c r="AR30" s="13">
        <f>+'ZC ITA'!BN31</f>
        <v>0</v>
      </c>
      <c r="AS30" s="13">
        <f>+'ZC ITA'!BO31</f>
        <v>0</v>
      </c>
      <c r="AT30" s="13">
        <f>+'ZC ITA'!BP31</f>
        <v>0</v>
      </c>
      <c r="AU30" s="13">
        <f>+'ZC ITA'!BQ31</f>
        <v>0</v>
      </c>
      <c r="AV30" s="13">
        <f>+'ZC ITA'!BR31</f>
        <v>0</v>
      </c>
      <c r="AW30" s="13">
        <f>+'ZC ITA'!BS31</f>
        <v>0</v>
      </c>
      <c r="AX30" s="13">
        <f>+'ZC ITA'!BT31</f>
        <v>0</v>
      </c>
      <c r="AY30" s="13">
        <f>+'ZC ITA'!BU31</f>
        <v>0</v>
      </c>
      <c r="AZ30" s="13">
        <f>+'ZC ITA'!BV31</f>
        <v>0</v>
      </c>
      <c r="BA30" s="13">
        <f>+'ZC ITA'!BW31</f>
        <v>0</v>
      </c>
      <c r="BB30" s="13">
        <f>+'ZC ITA'!BX31</f>
        <v>0</v>
      </c>
      <c r="BC30" s="13">
        <f>+'ZC ITA'!BY31</f>
        <v>0</v>
      </c>
      <c r="BD30" s="13">
        <f>+'ZC ITA'!BZ31</f>
        <v>0</v>
      </c>
      <c r="BE30" s="13">
        <f>+'ZC ITA'!CA31</f>
        <v>0</v>
      </c>
      <c r="BF30" s="13">
        <f>+'ZC ITA'!CB31</f>
        <v>0</v>
      </c>
      <c r="BG30" s="13">
        <f>+'ZC ITA'!CC31</f>
        <v>0</v>
      </c>
      <c r="BH30" s="13">
        <f>+'ZC ITA'!CD31</f>
        <v>0</v>
      </c>
      <c r="BI30" s="13">
        <f>+'ZC ITA'!CE31</f>
        <v>0</v>
      </c>
      <c r="BJ30" s="13">
        <f>+'ZC ITA'!CF31</f>
        <v>0</v>
      </c>
      <c r="BK30" s="13">
        <f>+'ZC ITA'!CG31</f>
        <v>0</v>
      </c>
      <c r="BL30" s="13">
        <f>+'ZC ITA'!CH31</f>
        <v>0</v>
      </c>
      <c r="BM30" s="13">
        <f>+'ZC ITA'!CI31</f>
        <v>0</v>
      </c>
      <c r="BN30" s="13">
        <f>+'ZC ITA'!CJ31</f>
        <v>0</v>
      </c>
      <c r="BO30" s="13">
        <f>+'ZC ITA'!CK31</f>
        <v>0</v>
      </c>
      <c r="BP30" s="13">
        <f>+'ZC ITA'!CL31</f>
        <v>0</v>
      </c>
      <c r="BQ30" s="13">
        <f>+'ZC ITA'!CM31</f>
        <v>0</v>
      </c>
      <c r="BR30" s="13">
        <f>+'ZC ITA'!CN31</f>
        <v>0</v>
      </c>
      <c r="BS30" s="13">
        <f>+'ZC ITA'!CO31</f>
        <v>0</v>
      </c>
      <c r="BT30" s="13">
        <f>+'ZC ITA'!CP31</f>
        <v>0</v>
      </c>
      <c r="BU30" s="13">
        <f>+'ZC ITA'!CQ31</f>
        <v>0</v>
      </c>
      <c r="BV30" s="13">
        <f>+'ZC ITA'!CR31</f>
        <v>0</v>
      </c>
      <c r="BW30" s="13">
        <f>+'ZC ITA'!CS31</f>
        <v>0</v>
      </c>
      <c r="BX30" s="13">
        <f>+'ZC ITA'!CT31</f>
        <v>0</v>
      </c>
      <c r="BY30" s="13">
        <f>+'ZC ITA'!CU31</f>
        <v>0</v>
      </c>
      <c r="BZ30" s="13">
        <f>+'ZC ITA'!CV31</f>
        <v>0</v>
      </c>
      <c r="CA30" s="13">
        <f>+'ZC ITA'!CW31</f>
        <v>0</v>
      </c>
      <c r="CB30" s="13">
        <f>+'ZC ITA'!CX31</f>
        <v>0</v>
      </c>
      <c r="CC30" s="13">
        <f>+'ZC ITA'!CY31</f>
        <v>0</v>
      </c>
      <c r="CD30" s="13">
        <f>+'ZC ITA'!CZ31</f>
        <v>0</v>
      </c>
      <c r="CE30" s="13">
        <f>+'ZC ITA'!DA31</f>
        <v>0</v>
      </c>
      <c r="CF30" s="13">
        <f>+'ZC ITA'!DB31</f>
        <v>0</v>
      </c>
      <c r="CG30" s="13">
        <f>+'ZC ITA'!DC31</f>
        <v>0</v>
      </c>
      <c r="CH30" s="13">
        <f>+'ZC ITA'!DD31</f>
        <v>0</v>
      </c>
      <c r="CI30" s="13">
        <f>+'ZC ITA'!DE31</f>
        <v>0</v>
      </c>
      <c r="CJ30" s="13">
        <f>+'ZC ITA'!DF31</f>
        <v>0</v>
      </c>
      <c r="CK30" s="13">
        <f>+'ZC ITA'!DG31</f>
        <v>0</v>
      </c>
      <c r="CL30" s="13">
        <f>+'ZC ITA'!DH31</f>
        <v>0</v>
      </c>
      <c r="CM30" s="13">
        <f>+'ZC ITA'!DI31</f>
        <v>0</v>
      </c>
      <c r="CN30" s="13">
        <f>+'ZC ITA'!DJ31</f>
        <v>0</v>
      </c>
      <c r="CO30" s="13">
        <f>+'ZC ITA'!DK31</f>
        <v>0</v>
      </c>
      <c r="CP30" s="13">
        <f>+'ZC ITA'!DL31</f>
        <v>0</v>
      </c>
      <c r="CQ30" s="13">
        <f>+'ZC ITA'!DM31</f>
        <v>0</v>
      </c>
      <c r="CR30" s="13">
        <f>+'ZC ITA'!DN31</f>
        <v>0</v>
      </c>
      <c r="CS30" s="13">
        <f>+'ZC ITA'!DO31</f>
        <v>0</v>
      </c>
      <c r="CT30" s="13">
        <f>+'ZC ITA'!DP31</f>
        <v>0</v>
      </c>
      <c r="CU30" s="13">
        <f>+'ZC ITA'!DQ31</f>
        <v>0</v>
      </c>
      <c r="CV30" s="13">
        <f>+'ZC ITA'!DR31</f>
        <v>0</v>
      </c>
      <c r="CW30" s="13">
        <f>+'ZC ITA'!DS31</f>
        <v>0</v>
      </c>
      <c r="CX30" s="13">
        <f>+'ZC ITA'!DT31</f>
        <v>0</v>
      </c>
      <c r="CY30" s="13">
        <f>+'ZC ITA'!DU31</f>
        <v>0</v>
      </c>
      <c r="CZ30" s="13">
        <f>+'ZC ITA'!DV31</f>
        <v>0</v>
      </c>
      <c r="DA30" s="13">
        <f>+'ZC ITA'!DW31</f>
        <v>0</v>
      </c>
      <c r="DB30" s="13">
        <f>+'ZC ITA'!DX31</f>
        <v>0</v>
      </c>
      <c r="DC30" s="13">
        <f>+'ZC ITA'!DY31</f>
        <v>0</v>
      </c>
      <c r="DD30" s="13">
        <f>+'ZC ITA'!DZ31</f>
        <v>0</v>
      </c>
      <c r="DE30" s="13">
        <f>+'ZC ITA'!EA31</f>
        <v>0</v>
      </c>
      <c r="DF30" s="13">
        <f>+'ZC ITA'!EB31</f>
        <v>0</v>
      </c>
      <c r="DG30" s="13">
        <f>+'ZC ITA'!EC31</f>
        <v>0</v>
      </c>
      <c r="DH30" s="13">
        <f>+'ZC ITA'!ED31</f>
        <v>0</v>
      </c>
      <c r="DI30" s="13">
        <f>+'ZC ITA'!EE31</f>
        <v>0</v>
      </c>
      <c r="DJ30" s="13">
        <f>+'ZC ITA'!EF31</f>
        <v>0</v>
      </c>
      <c r="DK30" s="13">
        <f>+'ZC ITA'!EG31</f>
        <v>0</v>
      </c>
      <c r="DL30" s="13">
        <f>+'ZC ITA'!EH31</f>
        <v>0</v>
      </c>
      <c r="DM30" s="13">
        <f>+'ZC ITA'!EI31</f>
        <v>0</v>
      </c>
      <c r="DN30" s="13">
        <f>+'ZC ITA'!EJ31</f>
        <v>0</v>
      </c>
      <c r="DO30" s="13">
        <f>+'ZC ITA'!EK31</f>
        <v>0</v>
      </c>
      <c r="DP30" s="13">
        <f>+'ZC ITA'!EL31</f>
        <v>0</v>
      </c>
      <c r="DQ30" s="13">
        <f>+'ZC ITA'!EM31</f>
        <v>0</v>
      </c>
      <c r="DR30" s="13">
        <f>+'ZC ITA'!EN31</f>
        <v>0</v>
      </c>
      <c r="DS30" s="13">
        <f>+'ZC ITA'!EO31</f>
        <v>0</v>
      </c>
      <c r="DT30" s="13">
        <f>+'ZC ITA'!EP31</f>
        <v>0</v>
      </c>
      <c r="DU30" s="13">
        <f>+'ZC ITA'!EQ31</f>
        <v>0</v>
      </c>
      <c r="DV30" s="13">
        <f>+'ZC ITA'!ER31</f>
        <v>0</v>
      </c>
      <c r="DW30" s="13">
        <f>+'ZC ITA'!ES31</f>
        <v>0</v>
      </c>
      <c r="DX30" s="13">
        <f>+'ZC ITA'!ET31</f>
        <v>0</v>
      </c>
      <c r="DY30" s="13">
        <f>+'ZC ITA'!EU31</f>
        <v>0</v>
      </c>
      <c r="DZ30" s="13">
        <f>+'ZC ITA'!EV31</f>
        <v>0</v>
      </c>
      <c r="EA30" s="13">
        <f>+'ZC ITA'!EW31</f>
        <v>0</v>
      </c>
      <c r="EB30" s="13">
        <f>+'ZC ITA'!EX31</f>
        <v>0</v>
      </c>
      <c r="EC30" s="13">
        <f>+'ZC ITA'!EY31</f>
        <v>0</v>
      </c>
      <c r="ED30" s="13">
        <f>+'ZC ITA'!EZ31</f>
        <v>0</v>
      </c>
      <c r="EE30" s="13">
        <f>+'ZC ITA'!FA31</f>
        <v>0</v>
      </c>
      <c r="EF30" s="13">
        <f>+'ZC ITA'!FB31</f>
        <v>0</v>
      </c>
    </row>
    <row r="31" spans="1:136" ht="11.25">
      <c r="A31" s="8">
        <v>2</v>
      </c>
      <c r="B31" s="28" t="str">
        <f>+'ZC ITA'!B34</f>
        <v>Interb-19 362 upside</v>
      </c>
      <c r="C31" s="59" t="str">
        <f>+'ZC ITA'!C34</f>
        <v>IT0001311247</v>
      </c>
      <c r="D31" s="47">
        <f>+'ZC ITA'!D34</f>
        <v>36220</v>
      </c>
      <c r="E31" s="47">
        <f>+'ZC ITA'!E34</f>
        <v>43525</v>
      </c>
      <c r="F31" s="60">
        <f>+'ZC ITA'!F34</f>
        <v>100</v>
      </c>
      <c r="G31" s="60">
        <f>+'ZC ITA'!G34</f>
        <v>175</v>
      </c>
      <c r="H31" s="17" t="e">
        <f>IF(F31="?","",POWER(10,LOG10(G31/F31)/YEARFRAC(E31,D31,0))-1)</f>
        <v>#NAME?</v>
      </c>
      <c r="I31" s="12" t="e">
        <f>IF(F31="?","",F31*(1+H31)^YEARFRAC($O$3,D31,1))</f>
        <v>#NAME?</v>
      </c>
      <c r="J31" s="12" t="e">
        <f t="shared" si="2"/>
        <v>#NAME?</v>
      </c>
      <c r="K31" s="13">
        <f t="shared" si="3"/>
        <v>165.625</v>
      </c>
      <c r="L31" s="14" t="e">
        <f>YIELD($O$3,E31,0.00001,O31,G31,1,1)</f>
        <v>#NAME?</v>
      </c>
      <c r="M31" s="14" t="e">
        <f>IF(F31="?","",IF((I31-O31)&gt;0,YIELD($O$3,E31,0,O31-J31,K31-(I31-O31)*$M$1,1,1),YIELD($O$3,E31,0,O31-J31,K31,1,1)))</f>
        <v>#NAME?</v>
      </c>
      <c r="N31" s="26">
        <f>(O31-P31)/P31</f>
        <v>-0.024997406907997063</v>
      </c>
      <c r="O31" s="19">
        <f>+'ZC ITA'!AK34</f>
        <v>94</v>
      </c>
      <c r="P31" s="13">
        <f>+'ZC ITA'!AL34</f>
        <v>96.41</v>
      </c>
      <c r="Q31" s="13">
        <f>+'ZC ITA'!AM34</f>
        <v>95</v>
      </c>
      <c r="R31" s="13">
        <f>+'ZC ITA'!AN34</f>
        <v>88.59</v>
      </c>
      <c r="S31" s="13">
        <f>+'ZC ITA'!AO34</f>
        <v>86.55</v>
      </c>
      <c r="T31" s="13">
        <f>+'ZC ITA'!AP34</f>
        <v>85.49</v>
      </c>
      <c r="U31" s="13">
        <f>+'ZC ITA'!AQ34</f>
        <v>85.49</v>
      </c>
      <c r="V31" s="13">
        <f>+'ZC ITA'!AR34</f>
        <v>85.49</v>
      </c>
      <c r="W31" s="13">
        <f>+'ZC ITA'!AS34</f>
        <v>85</v>
      </c>
      <c r="X31" s="13">
        <f>+'ZC ITA'!AT34</f>
        <v>85</v>
      </c>
      <c r="Y31" s="13">
        <f>+'ZC ITA'!AU34</f>
        <v>85</v>
      </c>
      <c r="Z31" s="13">
        <f>+'ZC ITA'!AV34</f>
        <v>85</v>
      </c>
      <c r="AA31" s="13">
        <f>+'ZC ITA'!AW34</f>
        <v>85.01</v>
      </c>
      <c r="AB31" s="13">
        <f>+'ZC ITA'!AX34</f>
        <v>85.01</v>
      </c>
      <c r="AC31" s="13">
        <f>+'ZC ITA'!AY34</f>
        <v>88</v>
      </c>
      <c r="AD31" s="13">
        <f>+'ZC ITA'!AZ34</f>
        <v>89.68</v>
      </c>
      <c r="AE31" s="13">
        <f>+'ZC ITA'!BA34</f>
        <v>91.5</v>
      </c>
      <c r="AF31" s="13">
        <f>+'ZC ITA'!BB34</f>
        <v>91.5</v>
      </c>
      <c r="AG31" s="13">
        <f>+'ZC ITA'!BC34</f>
        <v>99</v>
      </c>
      <c r="AH31" s="13">
        <f>+'ZC ITA'!BD34</f>
        <v>99</v>
      </c>
      <c r="AI31" s="13">
        <f>+'ZC ITA'!BE34</f>
        <v>97.5</v>
      </c>
      <c r="AJ31" s="13">
        <f>+'ZC ITA'!BF34</f>
        <v>97.5</v>
      </c>
      <c r="AK31" s="13">
        <f>+'ZC ITA'!BG34</f>
        <v>97.5</v>
      </c>
      <c r="AL31" s="13">
        <f>+'ZC ITA'!BH34</f>
        <v>97.5</v>
      </c>
      <c r="AM31" s="13">
        <f>+'ZC ITA'!BI34</f>
        <v>97.5</v>
      </c>
      <c r="AN31" s="13">
        <f>+'ZC ITA'!BJ34</f>
        <v>97.5</v>
      </c>
      <c r="AO31" s="13">
        <f>+'ZC ITA'!BK34</f>
        <v>97.5</v>
      </c>
      <c r="AP31" s="13">
        <f>+'ZC ITA'!BL34</f>
        <v>94.2</v>
      </c>
      <c r="AQ31" s="13">
        <f>+'ZC ITA'!BM34</f>
        <v>95</v>
      </c>
      <c r="AR31" s="13">
        <f>+'ZC ITA'!BN34</f>
        <v>95</v>
      </c>
      <c r="AS31" s="13">
        <f>+'ZC ITA'!BO34</f>
        <v>95</v>
      </c>
      <c r="AT31" s="13">
        <f>+'ZC ITA'!BP34</f>
        <v>95</v>
      </c>
      <c r="AU31" s="13">
        <f>+'ZC ITA'!BQ34</f>
        <v>95.07</v>
      </c>
      <c r="AV31" s="13">
        <f>+'ZC ITA'!BR34</f>
        <v>95.07</v>
      </c>
      <c r="AW31" s="13">
        <f>+'ZC ITA'!BS34</f>
        <v>96.9</v>
      </c>
      <c r="AX31" s="13">
        <f>+'ZC ITA'!BT34</f>
        <v>97.02</v>
      </c>
      <c r="AY31" s="13">
        <f>+'ZC ITA'!BU34</f>
        <v>97.02</v>
      </c>
      <c r="AZ31" s="13">
        <f>+'ZC ITA'!BV34</f>
        <v>97.02</v>
      </c>
      <c r="BA31" s="13">
        <f>+'ZC ITA'!BW34</f>
        <v>97.02</v>
      </c>
      <c r="BB31" s="13">
        <f>+'ZC ITA'!BX34</f>
        <v>97.02</v>
      </c>
      <c r="BC31" s="13">
        <f>+'ZC ITA'!BY34</f>
        <v>99</v>
      </c>
      <c r="BD31" s="13">
        <f>+'ZC ITA'!BZ34</f>
        <v>99</v>
      </c>
      <c r="BE31" s="13">
        <f>+'ZC ITA'!CA34</f>
        <v>99.99</v>
      </c>
      <c r="BF31" s="13">
        <f>+'ZC ITA'!CB34</f>
        <v>99.05</v>
      </c>
      <c r="BG31" s="13">
        <f>+'ZC ITA'!CC34</f>
        <v>99.05</v>
      </c>
      <c r="BH31" s="13">
        <f>+'ZC ITA'!CD34</f>
        <v>100.29</v>
      </c>
      <c r="BI31" s="13">
        <f>+'ZC ITA'!CE34</f>
        <v>100.49</v>
      </c>
      <c r="BJ31" s="13">
        <f>+'ZC ITA'!CF34</f>
        <v>100</v>
      </c>
      <c r="BK31" s="13">
        <f>+'ZC ITA'!CG34</f>
        <v>96.75</v>
      </c>
      <c r="BL31" s="13">
        <f>+'ZC ITA'!CH34</f>
        <v>96.75</v>
      </c>
      <c r="BM31" s="13">
        <f>+'ZC ITA'!CI34</f>
        <v>97.73</v>
      </c>
      <c r="BN31" s="13">
        <f>+'ZC ITA'!CJ34</f>
        <v>99.13</v>
      </c>
      <c r="BO31" s="13">
        <f>+'ZC ITA'!CK34</f>
        <v>96.71</v>
      </c>
      <c r="BP31" s="13">
        <f>+'ZC ITA'!CL34</f>
        <v>96.86</v>
      </c>
      <c r="BQ31" s="13">
        <f>+'ZC ITA'!CM34</f>
        <v>96.07</v>
      </c>
      <c r="BR31" s="13">
        <f>+'ZC ITA'!CN34</f>
        <v>96.89</v>
      </c>
      <c r="BS31" s="13">
        <f>+'ZC ITA'!CO34</f>
        <v>0</v>
      </c>
      <c r="BT31" s="13">
        <f>+'ZC ITA'!CP34</f>
        <v>0</v>
      </c>
      <c r="BU31" s="13">
        <f>+'ZC ITA'!CQ34</f>
        <v>0</v>
      </c>
      <c r="BV31" s="13">
        <f>+'ZC ITA'!CR34</f>
        <v>0</v>
      </c>
      <c r="BW31" s="13">
        <f>+'ZC ITA'!CS34</f>
        <v>0</v>
      </c>
      <c r="BX31" s="13">
        <f>+'ZC ITA'!CT34</f>
        <v>0</v>
      </c>
      <c r="BY31" s="13">
        <f>+'ZC ITA'!CU34</f>
        <v>0</v>
      </c>
      <c r="BZ31" s="13">
        <f>+'ZC ITA'!CV34</f>
        <v>0</v>
      </c>
      <c r="CA31" s="13">
        <f>+'ZC ITA'!CW34</f>
        <v>0</v>
      </c>
      <c r="CB31" s="13">
        <f>+'ZC ITA'!CX34</f>
        <v>0</v>
      </c>
      <c r="CC31" s="13">
        <f>+'ZC ITA'!CY34</f>
        <v>0</v>
      </c>
      <c r="CD31" s="13">
        <f>+'ZC ITA'!CZ34</f>
        <v>0</v>
      </c>
      <c r="CE31" s="13">
        <f>+'ZC ITA'!DA34</f>
        <v>0</v>
      </c>
      <c r="CF31" s="13">
        <f>+'ZC ITA'!DB34</f>
        <v>0</v>
      </c>
      <c r="CG31" s="13">
        <f>+'ZC ITA'!DC34</f>
        <v>0</v>
      </c>
      <c r="CH31" s="13">
        <f>+'ZC ITA'!DD34</f>
        <v>0</v>
      </c>
      <c r="CI31" s="13">
        <f>+'ZC ITA'!DE34</f>
        <v>0</v>
      </c>
      <c r="CJ31" s="13">
        <f>+'ZC ITA'!DF34</f>
        <v>0</v>
      </c>
      <c r="CK31" s="13">
        <f>+'ZC ITA'!DG34</f>
        <v>0</v>
      </c>
      <c r="CL31" s="13">
        <f>+'ZC ITA'!DH34</f>
        <v>0</v>
      </c>
      <c r="CM31" s="13">
        <f>+'ZC ITA'!DI34</f>
        <v>0</v>
      </c>
      <c r="CN31" s="13">
        <f>+'ZC ITA'!DJ34</f>
        <v>0</v>
      </c>
      <c r="CO31" s="13">
        <f>+'ZC ITA'!DK34</f>
        <v>0</v>
      </c>
      <c r="CP31" s="13">
        <f>+'ZC ITA'!DL34</f>
        <v>0</v>
      </c>
      <c r="CQ31" s="13">
        <f>+'ZC ITA'!DM34</f>
        <v>0</v>
      </c>
      <c r="CR31" s="13">
        <f>+'ZC ITA'!DN34</f>
        <v>0</v>
      </c>
      <c r="CS31" s="13">
        <f>+'ZC ITA'!DO34</f>
        <v>0</v>
      </c>
      <c r="CT31" s="13">
        <f>+'ZC ITA'!DP34</f>
        <v>0</v>
      </c>
      <c r="CU31" s="13">
        <f>+'ZC ITA'!DQ34</f>
        <v>0</v>
      </c>
      <c r="CV31" s="13">
        <f>+'ZC ITA'!DR34</f>
        <v>0</v>
      </c>
      <c r="CW31" s="13">
        <f>+'ZC ITA'!DS34</f>
        <v>0</v>
      </c>
      <c r="CX31" s="13">
        <f>+'ZC ITA'!DT34</f>
        <v>0</v>
      </c>
      <c r="CY31" s="13">
        <f>+'ZC ITA'!DU34</f>
        <v>0</v>
      </c>
      <c r="CZ31" s="13">
        <f>+'ZC ITA'!DV34</f>
        <v>0</v>
      </c>
      <c r="DA31" s="13">
        <f>+'ZC ITA'!DW34</f>
        <v>0</v>
      </c>
      <c r="DB31" s="13">
        <f>+'ZC ITA'!DX34</f>
        <v>0</v>
      </c>
      <c r="DC31" s="13">
        <f>+'ZC ITA'!DY34</f>
        <v>0</v>
      </c>
      <c r="DD31" s="13">
        <f>+'ZC ITA'!DZ34</f>
        <v>0</v>
      </c>
      <c r="DE31" s="13">
        <f>+'ZC ITA'!EA34</f>
        <v>0</v>
      </c>
      <c r="DF31" s="13">
        <f>+'ZC ITA'!EB34</f>
        <v>0</v>
      </c>
      <c r="DG31" s="13">
        <f>+'ZC ITA'!EC34</f>
        <v>0</v>
      </c>
      <c r="DH31" s="13">
        <f>+'ZC ITA'!ED34</f>
        <v>0</v>
      </c>
      <c r="DI31" s="13">
        <f>+'ZC ITA'!EE34</f>
        <v>0</v>
      </c>
      <c r="DJ31" s="13">
        <f>+'ZC ITA'!EF34</f>
        <v>0</v>
      </c>
      <c r="DK31" s="13">
        <f>+'ZC ITA'!EG34</f>
        <v>0</v>
      </c>
      <c r="DL31" s="13">
        <f>+'ZC ITA'!EH34</f>
        <v>0</v>
      </c>
      <c r="DM31" s="13">
        <f>+'ZC ITA'!EI34</f>
        <v>0</v>
      </c>
      <c r="DN31" s="13">
        <f>+'ZC ITA'!EJ34</f>
        <v>0</v>
      </c>
      <c r="DO31" s="13">
        <f>+'ZC ITA'!EK34</f>
        <v>0</v>
      </c>
      <c r="DP31" s="13">
        <f>+'ZC ITA'!EL34</f>
        <v>0</v>
      </c>
      <c r="DQ31" s="13">
        <f>+'ZC ITA'!EM34</f>
        <v>0</v>
      </c>
      <c r="DR31" s="13">
        <f>+'ZC ITA'!EN34</f>
        <v>0</v>
      </c>
      <c r="DS31" s="13">
        <f>+'ZC ITA'!EO34</f>
        <v>0</v>
      </c>
      <c r="DT31" s="13">
        <f>+'ZC ITA'!EP34</f>
        <v>0</v>
      </c>
      <c r="DU31" s="13">
        <f>+'ZC ITA'!EQ34</f>
        <v>0</v>
      </c>
      <c r="DV31" s="13">
        <f>+'ZC ITA'!ER34</f>
        <v>0</v>
      </c>
      <c r="DW31" s="13">
        <f>+'ZC ITA'!ES34</f>
        <v>0</v>
      </c>
      <c r="DX31" s="13">
        <f>+'ZC ITA'!ET34</f>
        <v>0</v>
      </c>
      <c r="DY31" s="13">
        <f>+'ZC ITA'!EU34</f>
        <v>0</v>
      </c>
      <c r="DZ31" s="13">
        <f>+'ZC ITA'!EV34</f>
        <v>0</v>
      </c>
      <c r="EA31" s="13">
        <f>+'ZC ITA'!EW34</f>
        <v>0</v>
      </c>
      <c r="EB31" s="13">
        <f>+'ZC ITA'!EX34</f>
        <v>0</v>
      </c>
      <c r="EC31" s="13">
        <f>+'ZC ITA'!EY34</f>
        <v>0</v>
      </c>
      <c r="ED31" s="13">
        <f>+'ZC ITA'!EZ34</f>
        <v>0</v>
      </c>
      <c r="EE31" s="13">
        <f>+'ZC ITA'!FA34</f>
        <v>0</v>
      </c>
      <c r="EF31" s="13">
        <f>+'ZC ITA'!FB34</f>
        <v>0</v>
      </c>
    </row>
    <row r="32" spans="1:136" ht="11.25">
      <c r="A32" s="8">
        <v>3</v>
      </c>
      <c r="B32" s="28" t="str">
        <f>+'ZC ITA'!B39</f>
        <v>Bei 99/29 Eu Sd</v>
      </c>
      <c r="C32" s="59" t="str">
        <f>+'ZC ITA'!C39</f>
        <v>IT0006527300</v>
      </c>
      <c r="D32" s="47">
        <f>+'ZC ITA'!D39</f>
        <v>36217</v>
      </c>
      <c r="E32" s="47">
        <f>+'ZC ITA'!E39</f>
        <v>47175</v>
      </c>
      <c r="F32" s="60">
        <f>+'ZC ITA'!F39</f>
        <v>100</v>
      </c>
      <c r="G32" s="60">
        <f>+'ZC ITA'!G39</f>
        <v>200</v>
      </c>
      <c r="H32" s="17" t="e">
        <f>IF(F32="?","",POWER(10,LOG10(G32/F32)/YEARFRAC(E32,D32,0))-1)</f>
        <v>#NAME?</v>
      </c>
      <c r="I32" s="12" t="e">
        <f>IF(F32="?","",F32*(1+H32)^YEARFRAC($O$3,D32,1))</f>
        <v>#NAME?</v>
      </c>
      <c r="J32" s="12" t="e">
        <f>IF(F32="?","",(I32-F32)*$M$1)</f>
        <v>#NAME?</v>
      </c>
      <c r="K32" s="13">
        <f>IF(F32="?","",G32-(G32-F32)*$M$1)</f>
        <v>187.5</v>
      </c>
      <c r="L32" s="14" t="e">
        <f>YIELD($O$3,E32,0.00001,O32,G32,1,1)</f>
        <v>#NAME?</v>
      </c>
      <c r="M32" s="14" t="e">
        <f>IF(F32="?","",IF((I32-O32)&gt;0,YIELD($O$3,E32,0,O32-J32,K32-(I32-O32)*$M$1,1,1),YIELD($O$3,E32,0,O32-J32,K32,1,1)))</f>
        <v>#NAME?</v>
      </c>
      <c r="N32" s="26">
        <f>(O32-P32)/P32</f>
        <v>0.0026315789473684583</v>
      </c>
      <c r="O32" s="19">
        <f>+'ZC ITA'!AK39</f>
        <v>76.2</v>
      </c>
      <c r="P32" s="13">
        <f>+'ZC ITA'!AL39</f>
        <v>76</v>
      </c>
      <c r="Q32" s="13">
        <f>+'ZC ITA'!AM39</f>
        <v>75.01</v>
      </c>
      <c r="R32" s="13">
        <f>+'ZC ITA'!AN39</f>
        <v>75.64</v>
      </c>
      <c r="S32" s="13">
        <f>+'ZC ITA'!AO39</f>
        <v>76</v>
      </c>
      <c r="T32" s="13">
        <f>+'ZC ITA'!AP39</f>
        <v>75</v>
      </c>
      <c r="U32" s="13">
        <f>+'ZC ITA'!AQ39</f>
        <v>76</v>
      </c>
      <c r="V32" s="13">
        <f>+'ZC ITA'!AR39</f>
        <v>76.49</v>
      </c>
      <c r="W32" s="13">
        <f>+'ZC ITA'!AS39</f>
        <v>73.82</v>
      </c>
      <c r="X32" s="13">
        <f>+'ZC ITA'!AT39</f>
        <v>72.34</v>
      </c>
      <c r="Y32" s="13">
        <f>+'ZC ITA'!AU39</f>
        <v>72.73</v>
      </c>
      <c r="Z32" s="13">
        <f>+'ZC ITA'!AV39</f>
        <v>72.72</v>
      </c>
      <c r="AA32" s="13">
        <f>+'ZC ITA'!AW39</f>
        <v>77.65</v>
      </c>
      <c r="AB32" s="13">
        <f>+'ZC ITA'!AX39</f>
        <v>72.16</v>
      </c>
      <c r="AC32" s="13">
        <f>+'ZC ITA'!AY39</f>
        <v>74</v>
      </c>
      <c r="AD32" s="13">
        <f>+'ZC ITA'!AZ39</f>
        <v>73.42</v>
      </c>
      <c r="AE32" s="13">
        <f>+'ZC ITA'!BA39</f>
        <v>72.01</v>
      </c>
      <c r="AF32" s="13">
        <f>+'ZC ITA'!BB39</f>
        <v>71.12</v>
      </c>
      <c r="AG32" s="13">
        <f>+'ZC ITA'!BC39</f>
        <v>70</v>
      </c>
      <c r="AH32" s="13">
        <f>+'ZC ITA'!BD39</f>
        <v>74.89</v>
      </c>
      <c r="AI32" s="13">
        <f>+'ZC ITA'!BE39</f>
        <v>72.51</v>
      </c>
      <c r="AJ32" s="13">
        <f>+'ZC ITA'!BF39</f>
        <v>72.25</v>
      </c>
      <c r="AK32" s="13">
        <f>+'ZC ITA'!BG39</f>
        <v>71.26</v>
      </c>
      <c r="AL32" s="13">
        <f>+'ZC ITA'!BH39</f>
        <v>71.26</v>
      </c>
      <c r="AM32" s="13">
        <f>+'ZC ITA'!BI39</f>
        <v>71.35</v>
      </c>
      <c r="AN32" s="13">
        <f>+'ZC ITA'!BJ39</f>
        <v>70.39</v>
      </c>
      <c r="AO32" s="13">
        <f>+'ZC ITA'!BK39</f>
        <v>70</v>
      </c>
      <c r="AP32" s="13">
        <f>+'ZC ITA'!BL39</f>
        <v>70</v>
      </c>
      <c r="AQ32" s="13">
        <f>+'ZC ITA'!BM39</f>
        <v>70.25</v>
      </c>
      <c r="AR32" s="13">
        <f>+'ZC ITA'!BN39</f>
        <v>69.52</v>
      </c>
      <c r="AS32" s="13">
        <f>+'ZC ITA'!BO39</f>
        <v>70.26</v>
      </c>
      <c r="AT32" s="13">
        <f>+'ZC ITA'!BP39</f>
        <v>71.5</v>
      </c>
      <c r="AU32" s="13">
        <f>+'ZC ITA'!BQ39</f>
        <v>70.1</v>
      </c>
      <c r="AV32" s="13">
        <f>+'ZC ITA'!BR39</f>
        <v>70.7</v>
      </c>
      <c r="AW32" s="13">
        <f>+'ZC ITA'!BS39</f>
        <v>69.18</v>
      </c>
      <c r="AX32" s="13">
        <f>+'ZC ITA'!BT39</f>
        <v>71.01</v>
      </c>
      <c r="AY32" s="13">
        <f>+'ZC ITA'!BU39</f>
        <v>72.29</v>
      </c>
      <c r="AZ32" s="13">
        <f>+'ZC ITA'!BV39</f>
        <v>72.05</v>
      </c>
      <c r="BA32" s="13">
        <f>+'ZC ITA'!BW39</f>
        <v>73.3</v>
      </c>
      <c r="BB32" s="13">
        <f>+'ZC ITA'!BX39</f>
        <v>71.07</v>
      </c>
      <c r="BC32" s="13">
        <f>+'ZC ITA'!BY39</f>
        <v>72.74</v>
      </c>
      <c r="BD32" s="13">
        <f>+'ZC ITA'!BZ39</f>
        <v>73.11</v>
      </c>
      <c r="BE32" s="13">
        <f>+'ZC ITA'!CA39</f>
        <v>73.76</v>
      </c>
      <c r="BF32" s="13">
        <f>+'ZC ITA'!CB39</f>
        <v>73.5</v>
      </c>
      <c r="BG32" s="13">
        <f>+'ZC ITA'!CC39</f>
        <v>74.9</v>
      </c>
      <c r="BH32" s="13">
        <f>+'ZC ITA'!CD39</f>
        <v>73.06</v>
      </c>
      <c r="BI32" s="13">
        <f>+'ZC ITA'!CE39</f>
        <v>73.2</v>
      </c>
      <c r="BJ32" s="13">
        <f>+'ZC ITA'!CF39</f>
        <v>72.45</v>
      </c>
      <c r="BK32" s="13">
        <f>+'ZC ITA'!CG39</f>
        <v>72.62</v>
      </c>
      <c r="BL32" s="13">
        <f>+'ZC ITA'!CH39</f>
        <v>72.62</v>
      </c>
      <c r="BM32" s="13">
        <f>+'ZC ITA'!CI39</f>
        <v>0</v>
      </c>
      <c r="BN32" s="13">
        <f>+'ZC ITA'!CJ39</f>
        <v>0</v>
      </c>
      <c r="BO32" s="13">
        <f>+'ZC ITA'!CK39</f>
        <v>0</v>
      </c>
      <c r="BP32" s="13">
        <f>+'ZC ITA'!CL39</f>
        <v>0</v>
      </c>
      <c r="BQ32" s="13">
        <f>+'ZC ITA'!CM39</f>
        <v>0</v>
      </c>
      <c r="BR32" s="13">
        <f>+'ZC ITA'!CN39</f>
        <v>0</v>
      </c>
      <c r="BS32" s="13">
        <f>+'ZC ITA'!CO39</f>
        <v>0</v>
      </c>
      <c r="BT32" s="13">
        <f>+'ZC ITA'!CP39</f>
        <v>0</v>
      </c>
      <c r="BU32" s="13">
        <f>+'ZC ITA'!CQ39</f>
        <v>0</v>
      </c>
      <c r="BV32" s="13">
        <f>+'ZC ITA'!CR39</f>
        <v>0</v>
      </c>
      <c r="BW32" s="13">
        <f>+'ZC ITA'!CS39</f>
        <v>0</v>
      </c>
      <c r="BX32" s="13">
        <f>+'ZC ITA'!CT39</f>
        <v>0</v>
      </c>
      <c r="BY32" s="13">
        <f>+'ZC ITA'!CU39</f>
        <v>0</v>
      </c>
      <c r="BZ32" s="13">
        <f>+'ZC ITA'!CV39</f>
        <v>0</v>
      </c>
      <c r="CA32" s="13">
        <f>+'ZC ITA'!CW39</f>
        <v>0</v>
      </c>
      <c r="CB32" s="13">
        <f>+'ZC ITA'!CX39</f>
        <v>0</v>
      </c>
      <c r="CC32" s="13">
        <f>+'ZC ITA'!CY39</f>
        <v>0</v>
      </c>
      <c r="CD32" s="13">
        <f>+'ZC ITA'!CZ39</f>
        <v>0</v>
      </c>
      <c r="CE32" s="13">
        <f>+'ZC ITA'!DA39</f>
        <v>0</v>
      </c>
      <c r="CF32" s="13">
        <f>+'ZC ITA'!DB39</f>
        <v>0</v>
      </c>
      <c r="CG32" s="13">
        <f>+'ZC ITA'!DC39</f>
        <v>0</v>
      </c>
      <c r="CH32" s="13">
        <f>+'ZC ITA'!DD39</f>
        <v>0</v>
      </c>
      <c r="CI32" s="13">
        <f>+'ZC ITA'!DE39</f>
        <v>0</v>
      </c>
      <c r="CJ32" s="13">
        <f>+'ZC ITA'!DF39</f>
        <v>0</v>
      </c>
      <c r="CK32" s="13">
        <f>+'ZC ITA'!DG39</f>
        <v>0</v>
      </c>
      <c r="CL32" s="13">
        <f>+'ZC ITA'!DH39</f>
        <v>0</v>
      </c>
      <c r="CM32" s="13">
        <f>+'ZC ITA'!DI39</f>
        <v>0</v>
      </c>
      <c r="CN32" s="13">
        <f>+'ZC ITA'!DJ39</f>
        <v>0</v>
      </c>
      <c r="CO32" s="13">
        <f>+'ZC ITA'!DK39</f>
        <v>0</v>
      </c>
      <c r="CP32" s="13">
        <f>+'ZC ITA'!DL39</f>
        <v>0</v>
      </c>
      <c r="CQ32" s="13">
        <f>+'ZC ITA'!DM39</f>
        <v>0</v>
      </c>
      <c r="CR32" s="13">
        <f>+'ZC ITA'!DN39</f>
        <v>0</v>
      </c>
      <c r="CS32" s="13">
        <f>+'ZC ITA'!DO39</f>
        <v>0</v>
      </c>
      <c r="CT32" s="13">
        <f>+'ZC ITA'!DP39</f>
        <v>0</v>
      </c>
      <c r="CU32" s="13">
        <f>+'ZC ITA'!DQ39</f>
        <v>0</v>
      </c>
      <c r="CV32" s="13">
        <f>+'ZC ITA'!DR39</f>
        <v>0</v>
      </c>
      <c r="CW32" s="13">
        <f>+'ZC ITA'!DS39</f>
        <v>0</v>
      </c>
      <c r="CX32" s="13">
        <f>+'ZC ITA'!DT39</f>
        <v>0</v>
      </c>
      <c r="CY32" s="13">
        <f>+'ZC ITA'!DU39</f>
        <v>0</v>
      </c>
      <c r="CZ32" s="13">
        <f>+'ZC ITA'!DV39</f>
        <v>0</v>
      </c>
      <c r="DA32" s="13">
        <f>+'ZC ITA'!DW39</f>
        <v>0</v>
      </c>
      <c r="DB32" s="13">
        <f>+'ZC ITA'!DX39</f>
        <v>0</v>
      </c>
      <c r="DC32" s="13">
        <f>+'ZC ITA'!DY39</f>
        <v>0</v>
      </c>
      <c r="DD32" s="13">
        <f>+'ZC ITA'!DZ39</f>
        <v>0</v>
      </c>
      <c r="DE32" s="13">
        <f>+'ZC ITA'!EA39</f>
        <v>0</v>
      </c>
      <c r="DF32" s="13">
        <f>+'ZC ITA'!EB39</f>
        <v>0</v>
      </c>
      <c r="DG32" s="13">
        <f>+'ZC ITA'!EC39</f>
        <v>0</v>
      </c>
      <c r="DH32" s="13">
        <f>+'ZC ITA'!ED39</f>
        <v>0</v>
      </c>
      <c r="DI32" s="13">
        <f>+'ZC ITA'!EE39</f>
        <v>0</v>
      </c>
      <c r="DJ32" s="13">
        <f>+'ZC ITA'!EF39</f>
        <v>0</v>
      </c>
      <c r="DK32" s="13">
        <f>+'ZC ITA'!EG39</f>
        <v>0</v>
      </c>
      <c r="DL32" s="13">
        <f>+'ZC ITA'!EH39</f>
        <v>0</v>
      </c>
      <c r="DM32" s="13">
        <f>+'ZC ITA'!EI39</f>
        <v>0</v>
      </c>
      <c r="DN32" s="13">
        <f>+'ZC ITA'!EJ39</f>
        <v>0</v>
      </c>
      <c r="DO32" s="13">
        <f>+'ZC ITA'!EK39</f>
        <v>0</v>
      </c>
      <c r="DP32" s="13">
        <f>+'ZC ITA'!EL39</f>
        <v>0</v>
      </c>
      <c r="DQ32" s="13">
        <f>+'ZC ITA'!EM39</f>
        <v>0</v>
      </c>
      <c r="DR32" s="13">
        <f>+'ZC ITA'!EN39</f>
        <v>0</v>
      </c>
      <c r="DS32" s="13">
        <f>+'ZC ITA'!EO39</f>
        <v>0</v>
      </c>
      <c r="DT32" s="13">
        <f>+'ZC ITA'!EP39</f>
        <v>0</v>
      </c>
      <c r="DU32" s="13">
        <f>+'ZC ITA'!EQ39</f>
        <v>0</v>
      </c>
      <c r="DV32" s="13">
        <f>+'ZC ITA'!ER39</f>
        <v>0</v>
      </c>
      <c r="DW32" s="13">
        <f>+'ZC ITA'!ES39</f>
        <v>0</v>
      </c>
      <c r="DX32" s="13">
        <f>+'ZC ITA'!ET39</f>
        <v>0</v>
      </c>
      <c r="DY32" s="13">
        <f>+'ZC ITA'!EU39</f>
        <v>0</v>
      </c>
      <c r="DZ32" s="13">
        <f>+'ZC ITA'!EV39</f>
        <v>0</v>
      </c>
      <c r="EA32" s="13">
        <f>+'ZC ITA'!EW39</f>
        <v>0</v>
      </c>
      <c r="EB32" s="13">
        <f>+'ZC ITA'!EX39</f>
        <v>0</v>
      </c>
      <c r="EC32" s="13">
        <f>+'ZC ITA'!EY39</f>
        <v>0</v>
      </c>
      <c r="ED32" s="13">
        <f>+'ZC ITA'!EZ39</f>
        <v>0</v>
      </c>
      <c r="EE32" s="13">
        <f>+'ZC ITA'!FA39</f>
        <v>0</v>
      </c>
      <c r="EF32" s="13">
        <f>+'ZC ITA'!FB39</f>
        <v>0</v>
      </c>
    </row>
    <row r="33" spans="1:136" ht="11.25">
      <c r="A33" s="4"/>
      <c r="B33" s="4"/>
      <c r="C33" s="4"/>
      <c r="D33" s="33"/>
      <c r="E33" s="34"/>
      <c r="F33" s="11"/>
      <c r="G33" s="12"/>
      <c r="H33" s="17"/>
      <c r="I33" s="12"/>
      <c r="J33" s="12"/>
      <c r="K33" s="13"/>
      <c r="L33" s="14"/>
      <c r="M33" s="14"/>
      <c r="N33" s="26"/>
      <c r="O33" s="19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</row>
    <row r="34" spans="1:136" s="45" customFormat="1" ht="12.75">
      <c r="A34" s="51"/>
      <c r="B34" s="51" t="s">
        <v>45</v>
      </c>
      <c r="C34" s="54" t="s">
        <v>46</v>
      </c>
      <c r="D34" s="52"/>
      <c r="E34" s="53"/>
      <c r="F34" s="38"/>
      <c r="G34" s="39"/>
      <c r="H34" s="40"/>
      <c r="I34" s="39"/>
      <c r="J34" s="39"/>
      <c r="K34" s="41"/>
      <c r="L34" s="42"/>
      <c r="M34" s="42"/>
      <c r="N34" s="43"/>
      <c r="O34" s="44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</row>
    <row r="35" spans="1:136" ht="11.25">
      <c r="A35" s="4"/>
      <c r="B35" s="4"/>
      <c r="C35" s="4"/>
      <c r="D35" s="33"/>
      <c r="E35" s="34"/>
      <c r="F35" s="11"/>
      <c r="G35" s="12"/>
      <c r="H35" s="17"/>
      <c r="I35" s="12"/>
      <c r="J35" s="12"/>
      <c r="K35" s="13"/>
      <c r="L35" s="14"/>
      <c r="M35" s="14"/>
      <c r="N35" s="26"/>
      <c r="O35" s="19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</row>
    <row r="36" spans="1:136" ht="11.25">
      <c r="A36" s="4"/>
      <c r="B36" s="4"/>
      <c r="C36" s="4"/>
      <c r="D36" s="33"/>
      <c r="E36" s="34"/>
      <c r="F36" s="11"/>
      <c r="G36" s="12"/>
      <c r="H36" s="17"/>
      <c r="I36" s="12"/>
      <c r="J36" s="12"/>
      <c r="K36" s="13"/>
      <c r="L36" s="14"/>
      <c r="M36" s="14"/>
      <c r="N36" s="26"/>
      <c r="O36" s="19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</row>
    <row r="37" spans="1:136" ht="11.25">
      <c r="A37" s="4"/>
      <c r="B37" s="4"/>
      <c r="C37" s="4"/>
      <c r="D37" s="33"/>
      <c r="E37" s="34"/>
      <c r="F37" s="11"/>
      <c r="G37" s="12"/>
      <c r="H37" s="17"/>
      <c r="I37" s="12"/>
      <c r="J37" s="12"/>
      <c r="K37" s="13"/>
      <c r="L37" s="14"/>
      <c r="M37" s="14"/>
      <c r="N37" s="26"/>
      <c r="O37" s="19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</row>
    <row r="38" spans="1:136" ht="11.25">
      <c r="A38" s="4"/>
      <c r="B38" s="4"/>
      <c r="C38" s="4"/>
      <c r="D38" s="33"/>
      <c r="E38" s="4"/>
      <c r="F38" s="4"/>
      <c r="G38" s="4"/>
      <c r="H38" s="4"/>
      <c r="I38" s="4"/>
      <c r="J38" s="4"/>
      <c r="K38" s="4"/>
      <c r="L38" s="4"/>
      <c r="M38" s="4"/>
      <c r="N38" s="26"/>
      <c r="O38" s="19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</row>
    <row r="39" spans="1:136" ht="11.25">
      <c r="A39" s="4"/>
      <c r="B39" s="4"/>
      <c r="C39" s="4"/>
      <c r="D39" s="33"/>
      <c r="E39" s="4"/>
      <c r="F39" s="4"/>
      <c r="G39" s="4"/>
      <c r="H39" s="4"/>
      <c r="I39" s="4"/>
      <c r="J39" s="4"/>
      <c r="K39" s="4"/>
      <c r="L39" s="4"/>
      <c r="M39" s="4"/>
      <c r="N39" s="26"/>
      <c r="O39" s="19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</row>
    <row r="40" spans="1:136" ht="11.25">
      <c r="A40" s="4"/>
      <c r="B40" s="4"/>
      <c r="C40" s="4"/>
      <c r="D40" s="33"/>
      <c r="E40" s="4"/>
      <c r="F40" s="4"/>
      <c r="G40" s="4"/>
      <c r="H40" s="4"/>
      <c r="I40" s="4"/>
      <c r="J40" s="4"/>
      <c r="K40" s="4"/>
      <c r="L40" s="4"/>
      <c r="M40" s="4"/>
      <c r="N40" s="26"/>
      <c r="O40" s="19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</row>
    <row r="41" spans="1:136" ht="12.75">
      <c r="A41" s="4"/>
      <c r="B41" s="58"/>
      <c r="C41" s="4"/>
      <c r="D41" s="33"/>
      <c r="E41" s="4"/>
      <c r="F41" s="4"/>
      <c r="G41" s="4"/>
      <c r="H41" s="4"/>
      <c r="I41" s="4"/>
      <c r="J41" s="4"/>
      <c r="K41" s="4"/>
      <c r="L41" s="4"/>
      <c r="M41" s="4"/>
      <c r="N41" s="26"/>
      <c r="O41" s="19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</row>
    <row r="42" spans="1:136" ht="11.25">
      <c r="A42" s="4"/>
      <c r="B42" s="4"/>
      <c r="C42" s="4"/>
      <c r="D42" s="33"/>
      <c r="E42" s="4"/>
      <c r="F42" s="4"/>
      <c r="G42" s="4"/>
      <c r="H42" s="4"/>
      <c r="I42" s="4"/>
      <c r="J42" s="4"/>
      <c r="K42" s="4"/>
      <c r="L42" s="4"/>
      <c r="M42" s="4"/>
      <c r="N42" s="26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</row>
    <row r="43" spans="1:136" ht="11.25">
      <c r="A43" s="4"/>
      <c r="B43" s="4"/>
      <c r="C43" s="4"/>
      <c r="D43" s="33"/>
      <c r="E43" s="4"/>
      <c r="F43" s="4"/>
      <c r="G43" s="4"/>
      <c r="H43" s="4"/>
      <c r="I43" s="4"/>
      <c r="J43" s="4"/>
      <c r="K43" s="4"/>
      <c r="L43" s="4"/>
      <c r="M43" s="4"/>
      <c r="N43" s="26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</row>
    <row r="44" spans="1:136" ht="11.25">
      <c r="A44" s="4"/>
      <c r="B44" s="4"/>
      <c r="C44" s="4"/>
      <c r="D44" s="33"/>
      <c r="E44" s="4"/>
      <c r="F44" s="4"/>
      <c r="G44" s="4"/>
      <c r="H44" s="4"/>
      <c r="I44" s="4"/>
      <c r="J44" s="4"/>
      <c r="K44" s="4"/>
      <c r="L44" s="4"/>
      <c r="M44" s="4"/>
      <c r="N44" s="26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</row>
    <row r="45" spans="1:136" ht="11.25">
      <c r="A45" s="4"/>
      <c r="B45" s="4"/>
      <c r="C45" s="4"/>
      <c r="D45" s="33"/>
      <c r="E45" s="4"/>
      <c r="F45" s="4"/>
      <c r="G45" s="4"/>
      <c r="H45" s="4"/>
      <c r="I45" s="4"/>
      <c r="J45" s="4"/>
      <c r="K45" s="4"/>
      <c r="L45" s="4"/>
      <c r="M45" s="4"/>
      <c r="N45" s="26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</row>
    <row r="46" spans="1:136" ht="11.25">
      <c r="A46" s="4"/>
      <c r="B46" s="4"/>
      <c r="C46" s="4"/>
      <c r="D46" s="33"/>
      <c r="E46" s="4"/>
      <c r="F46" s="4"/>
      <c r="G46" s="4"/>
      <c r="H46" s="4"/>
      <c r="I46" s="4"/>
      <c r="J46" s="4"/>
      <c r="K46" s="4"/>
      <c r="L46" s="4"/>
      <c r="M46" s="4"/>
      <c r="N46" s="26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</row>
  </sheetData>
  <sheetProtection/>
  <hyperlinks>
    <hyperlink ref="B4" r:id="rId1" display="Credem-04/09 *"/>
    <hyperlink ref="B5:B18" r:id="rId2" display="Credem-04/09 *"/>
    <hyperlink ref="B20" r:id="rId3" display="Credem-04/09 *"/>
    <hyperlink ref="B21:B28" r:id="rId4" display="Credem-04/09 *"/>
    <hyperlink ref="B30:B32" r:id="rId5" display="Credem-04/09 *"/>
  </hyperlinks>
  <printOptions/>
  <pageMargins left="0.75" right="0.75" top="1" bottom="1" header="0.5" footer="0.5"/>
  <pageSetup orientation="portrait" paperSize="9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Baldelli</cp:lastModifiedBy>
  <dcterms:created xsi:type="dcterms:W3CDTF">2006-09-28T18:04:56Z</dcterms:created>
  <dcterms:modified xsi:type="dcterms:W3CDTF">2009-06-26T17:34:48Z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