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Calcoli" sheetId="1" r:id="rId1"/>
    <sheet name="Legenda" sheetId="2" r:id="rId2"/>
  </sheets>
  <definedNames>
    <definedName name="Legenda">'Legenda'!$A$121:$J$136</definedName>
    <definedName name="Messier">'Calcoli'!$A$1</definedName>
  </definedNames>
  <calcPr fullCalcOnLoad="1"/>
</workbook>
</file>

<file path=xl/sharedStrings.xml><?xml version="1.0" encoding="utf-8"?>
<sst xmlns="http://schemas.openxmlformats.org/spreadsheetml/2006/main" count="327" uniqueCount="133">
  <si>
    <t>DC</t>
  </si>
  <si>
    <t>SR</t>
  </si>
  <si>
    <t>Nome</t>
  </si>
  <si>
    <t>Crab Nebula</t>
  </si>
  <si>
    <t>GC</t>
  </si>
  <si>
    <t>Tau</t>
  </si>
  <si>
    <t>Acq</t>
  </si>
  <si>
    <t>CVn</t>
  </si>
  <si>
    <t>Sco</t>
  </si>
  <si>
    <t>M</t>
  </si>
  <si>
    <t>Ser</t>
  </si>
  <si>
    <t>Butterfly Cluster</t>
  </si>
  <si>
    <t>OC</t>
  </si>
  <si>
    <t>AR</t>
  </si>
  <si>
    <t>h</t>
  </si>
  <si>
    <t>m</t>
  </si>
  <si>
    <t>°</t>
  </si>
  <si>
    <t>'</t>
  </si>
  <si>
    <t>Primi</t>
  </si>
  <si>
    <t>mm</t>
  </si>
  <si>
    <t>NB</t>
  </si>
  <si>
    <t>Sgr</t>
  </si>
  <si>
    <t>Oph</t>
  </si>
  <si>
    <t>Lagoon Nebula</t>
  </si>
  <si>
    <t>Wild Duck Cluster</t>
  </si>
  <si>
    <t>Sct</t>
  </si>
  <si>
    <t>Hercules Cluster</t>
  </si>
  <si>
    <t>Hrc</t>
  </si>
  <si>
    <t>Peg</t>
  </si>
  <si>
    <t>Eagle Nebula</t>
  </si>
  <si>
    <t>Omega Nebula</t>
  </si>
  <si>
    <t>Trfid Nebula</t>
  </si>
  <si>
    <t>MWBP</t>
  </si>
  <si>
    <t>Star Cloud</t>
  </si>
  <si>
    <t>Dumbell Nebula</t>
  </si>
  <si>
    <t>Vul</t>
  </si>
  <si>
    <t>Cyg</t>
  </si>
  <si>
    <t>Cap</t>
  </si>
  <si>
    <t>Andromeda Galaxy</t>
  </si>
  <si>
    <t>GX</t>
  </si>
  <si>
    <t>And</t>
  </si>
  <si>
    <t>Pinwheel Galaxy</t>
  </si>
  <si>
    <t>Tri</t>
  </si>
  <si>
    <t>Per</t>
  </si>
  <si>
    <t>Gem</t>
  </si>
  <si>
    <t>Aur</t>
  </si>
  <si>
    <t>DS</t>
  </si>
  <si>
    <t>Cma</t>
  </si>
  <si>
    <t>UMa</t>
  </si>
  <si>
    <t>Orion Nebula</t>
  </si>
  <si>
    <t>Ori</t>
  </si>
  <si>
    <t>Praesepe</t>
  </si>
  <si>
    <t>Cnc</t>
  </si>
  <si>
    <t>Pleiades</t>
  </si>
  <si>
    <t>Pup</t>
  </si>
  <si>
    <t>Hya</t>
  </si>
  <si>
    <t>Vir</t>
  </si>
  <si>
    <t>Mon</t>
  </si>
  <si>
    <t>Whirlpool Galaxy</t>
  </si>
  <si>
    <t>Cas</t>
  </si>
  <si>
    <t>Com</t>
  </si>
  <si>
    <t>Lyr</t>
  </si>
  <si>
    <t>Ring Nebula</t>
  </si>
  <si>
    <t>Sunflower Galaxy</t>
  </si>
  <si>
    <t>Blackeye Galaxy</t>
  </si>
  <si>
    <t>Leo</t>
  </si>
  <si>
    <t>Sge</t>
  </si>
  <si>
    <t>Aqr</t>
  </si>
  <si>
    <t>AST</t>
  </si>
  <si>
    <t>Psc</t>
  </si>
  <si>
    <t>Little Dumbell</t>
  </si>
  <si>
    <t>Cet</t>
  </si>
  <si>
    <t>Lep</t>
  </si>
  <si>
    <t>Her</t>
  </si>
  <si>
    <t>Owl Nebula</t>
  </si>
  <si>
    <t>Sombrero Galaxy</t>
  </si>
  <si>
    <t>LEGENDA</t>
  </si>
  <si>
    <t>NEO</t>
  </si>
  <si>
    <t xml:space="preserve">GX  </t>
  </si>
  <si>
    <t>Galaxy</t>
  </si>
  <si>
    <t xml:space="preserve">OC  </t>
  </si>
  <si>
    <t>Open Cluster</t>
  </si>
  <si>
    <t>Globular Cluster</t>
  </si>
  <si>
    <t xml:space="preserve">GC  </t>
  </si>
  <si>
    <t xml:space="preserve">NB   </t>
  </si>
  <si>
    <t>Nebula</t>
  </si>
  <si>
    <t>Planetary Nebula</t>
  </si>
  <si>
    <t xml:space="preserve">MWBP    </t>
  </si>
  <si>
    <t xml:space="preserve"> Milky Way Bright Patch</t>
  </si>
  <si>
    <t>Asterism</t>
  </si>
  <si>
    <t>Double Star</t>
  </si>
  <si>
    <t>Non Existent Object</t>
  </si>
  <si>
    <t>Latitudine</t>
  </si>
  <si>
    <t>Tipo</t>
  </si>
  <si>
    <t>Torna alla Tabella</t>
  </si>
  <si>
    <t>Calcolo dell'altezza al transito in meridiano</t>
  </si>
  <si>
    <t>Altezza</t>
  </si>
  <si>
    <t>Colatitudine</t>
  </si>
  <si>
    <t>%</t>
  </si>
  <si>
    <t>F (ideale)</t>
  </si>
  <si>
    <t>Ma</t>
  </si>
  <si>
    <t>F ?</t>
  </si>
  <si>
    <t xml:space="preserve"> Latitudine ?</t>
  </si>
  <si>
    <t>DimFot</t>
  </si>
  <si>
    <t>Cost</t>
  </si>
  <si>
    <t>Dim</t>
  </si>
  <si>
    <t>F (min)</t>
  </si>
  <si>
    <t>a</t>
  </si>
  <si>
    <r>
      <t xml:space="preserve">90 - </t>
    </r>
    <r>
      <rPr>
        <sz val="10"/>
        <rFont val="Grec"/>
        <family val="1"/>
      </rPr>
      <t>a</t>
    </r>
  </si>
  <si>
    <t>d</t>
  </si>
  <si>
    <r>
      <t xml:space="preserve"> </t>
    </r>
    <r>
      <rPr>
        <sz val="10"/>
        <rFont val="Grec"/>
        <family val="1"/>
      </rPr>
      <t>d</t>
    </r>
    <r>
      <rPr>
        <sz val="10"/>
        <rFont val="Arial"/>
        <family val="0"/>
      </rPr>
      <t xml:space="preserve"> + (90 - </t>
    </r>
    <r>
      <rPr>
        <sz val="10"/>
        <rFont val="Grec"/>
        <family val="1"/>
      </rPr>
      <t>a)</t>
    </r>
  </si>
  <si>
    <r>
      <t>180 - [</t>
    </r>
    <r>
      <rPr>
        <sz val="10"/>
        <rFont val="Grec"/>
        <family val="1"/>
      </rPr>
      <t>d</t>
    </r>
    <r>
      <rPr>
        <sz val="10"/>
        <rFont val="Arial"/>
        <family val="0"/>
      </rPr>
      <t xml:space="preserve"> + (90 - </t>
    </r>
    <r>
      <rPr>
        <sz val="10"/>
        <rFont val="Grec"/>
        <family val="1"/>
      </rPr>
      <t>a)]</t>
    </r>
  </si>
  <si>
    <t>CP</t>
  </si>
  <si>
    <t>Alt mass.</t>
  </si>
  <si>
    <t>Legenda</t>
  </si>
  <si>
    <t>Magnitudine assoluta</t>
  </si>
  <si>
    <t>Costellazione in cui appare l'oggetto</t>
  </si>
  <si>
    <t>Dimensione in primi</t>
  </si>
  <si>
    <t>Dimensione fotografica</t>
  </si>
  <si>
    <t>Focale ideale per la fotografia</t>
  </si>
  <si>
    <t>Focale minima per la fotografia</t>
  </si>
  <si>
    <t>Ascensione Retta</t>
  </si>
  <si>
    <t>Declinazione</t>
  </si>
  <si>
    <t>Al tmass.</t>
  </si>
  <si>
    <t>Altezza massima alla latitudine selezionata</t>
  </si>
  <si>
    <t>Circumpolare</t>
  </si>
  <si>
    <t>Note</t>
  </si>
  <si>
    <t>Inserire nelle celle colorate la focale dello strumento</t>
  </si>
  <si>
    <t>e la latitudine da cui si osserva.</t>
  </si>
  <si>
    <t>Abbreviazione della costellazione</t>
  </si>
  <si>
    <t>Se non conosci la tua latitudine vai al sito:</t>
  </si>
  <si>
    <t>heavens-above</t>
  </si>
  <si>
    <t>PN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</si>
</sst>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\ mm"/>
    <numFmt numFmtId="171" formatCode="#\°\ \ #\'"/>
    <numFmt numFmtId="172" formatCode="#\°\ \ \ #\'"/>
    <numFmt numFmtId="173" formatCode="h\,mm"/>
    <numFmt numFmtId="174" formatCode="h\ mm"/>
    <numFmt numFmtId="175" formatCode="0.00000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Grec"/>
      <family val="1"/>
    </font>
    <font>
      <sz val="12"/>
      <name val="Grec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2" fontId="1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/>
    </xf>
    <xf numFmtId="0" fontId="6" fillId="0" borderId="0" xfId="15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15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vens-above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8515625" style="0" customWidth="1"/>
    <col min="2" max="2" width="13.28125" style="0" customWidth="1"/>
    <col min="3" max="3" width="5.421875" style="0" customWidth="1"/>
    <col min="4" max="4" width="3.57421875" style="0" customWidth="1"/>
    <col min="5" max="5" width="4.57421875" style="0" customWidth="1"/>
    <col min="6" max="6" width="4.28125" style="0" customWidth="1"/>
    <col min="7" max="8" width="6.140625" style="0" customWidth="1"/>
    <col min="9" max="9" width="7.57421875" style="0" customWidth="1"/>
    <col min="10" max="10" width="6.421875" style="0" customWidth="1"/>
    <col min="11" max="11" width="3.28125" style="0" customWidth="1"/>
    <col min="12" max="14" width="3.7109375" style="0" customWidth="1"/>
    <col min="15" max="15" width="3.57421875" style="0" customWidth="1"/>
    <col min="16" max="16" width="4.28125" style="0" customWidth="1"/>
    <col min="17" max="17" width="3.140625" style="0" customWidth="1"/>
    <col min="18" max="18" width="8.8515625" style="7" customWidth="1"/>
    <col min="19" max="19" width="9.140625" style="25" customWidth="1"/>
    <col min="20" max="20" width="10.57421875" style="0" customWidth="1"/>
  </cols>
  <sheetData>
    <row r="1" spans="6:23" ht="13.5" thickBot="1">
      <c r="F1" s="18" t="s">
        <v>101</v>
      </c>
      <c r="G1" s="15">
        <v>2000</v>
      </c>
      <c r="I1" t="s">
        <v>102</v>
      </c>
      <c r="K1" s="16">
        <v>45</v>
      </c>
      <c r="L1" s="16">
        <v>24</v>
      </c>
      <c r="S1" s="26"/>
      <c r="T1" s="12"/>
      <c r="V1" s="12"/>
      <c r="W1" s="12"/>
    </row>
    <row r="2" spans="6:21" ht="12.75">
      <c r="F2" s="18"/>
      <c r="G2" s="18"/>
      <c r="H2" s="18"/>
      <c r="I2" s="18"/>
      <c r="J2" s="18"/>
      <c r="K2" s="18"/>
      <c r="S2" s="27"/>
      <c r="T2" s="12"/>
      <c r="U2" s="12"/>
    </row>
    <row r="3" spans="1:17" ht="12.75">
      <c r="A3" s="2" t="s">
        <v>9</v>
      </c>
      <c r="B3" s="2" t="s">
        <v>2</v>
      </c>
      <c r="C3" s="11" t="s">
        <v>93</v>
      </c>
      <c r="D3" s="2" t="s">
        <v>100</v>
      </c>
      <c r="E3" s="2" t="s">
        <v>104</v>
      </c>
      <c r="F3" s="2" t="s">
        <v>105</v>
      </c>
      <c r="G3" s="2" t="s">
        <v>103</v>
      </c>
      <c r="H3" s="17" t="s">
        <v>98</v>
      </c>
      <c r="I3" s="2" t="s">
        <v>99</v>
      </c>
      <c r="J3" s="2" t="s">
        <v>106</v>
      </c>
      <c r="K3" s="28" t="s">
        <v>13</v>
      </c>
      <c r="L3" s="28"/>
      <c r="M3" s="28" t="s">
        <v>0</v>
      </c>
      <c r="N3" s="28"/>
      <c r="O3" s="6" t="s">
        <v>113</v>
      </c>
      <c r="Q3" s="22" t="s">
        <v>112</v>
      </c>
    </row>
    <row r="4" spans="6:20" ht="12.75">
      <c r="F4" s="1" t="s">
        <v>18</v>
      </c>
      <c r="G4" s="1" t="s">
        <v>19</v>
      </c>
      <c r="H4" s="1"/>
      <c r="I4" s="1" t="s">
        <v>19</v>
      </c>
      <c r="J4" s="1" t="s">
        <v>19</v>
      </c>
      <c r="K4" s="1" t="s">
        <v>14</v>
      </c>
      <c r="L4" s="1" t="s">
        <v>15</v>
      </c>
      <c r="M4" s="1" t="s">
        <v>16</v>
      </c>
      <c r="N4" s="4" t="s">
        <v>17</v>
      </c>
      <c r="O4" s="1" t="s">
        <v>16</v>
      </c>
      <c r="P4" s="4" t="s">
        <v>17</v>
      </c>
      <c r="T4" s="2" t="s">
        <v>114</v>
      </c>
    </row>
    <row r="5" spans="1:20" ht="12.75">
      <c r="A5" s="1">
        <v>1</v>
      </c>
      <c r="B5" s="1" t="s">
        <v>3</v>
      </c>
      <c r="C5" s="1" t="s">
        <v>1</v>
      </c>
      <c r="D5" s="1">
        <v>8.3</v>
      </c>
      <c r="E5" s="1" t="s">
        <v>5</v>
      </c>
      <c r="F5" s="1">
        <v>6</v>
      </c>
      <c r="G5" s="3">
        <f aca="true" t="shared" si="0" ref="G5:G36">(F5*60)*$G$1/206265</f>
        <v>3.49065522507454</v>
      </c>
      <c r="H5" s="3">
        <f>G5/36*100</f>
        <v>9.696264514095946</v>
      </c>
      <c r="I5" s="23">
        <f>IF(F5&lt;&gt;0,206265/((F5*60)/18),0)</f>
        <v>10313.25</v>
      </c>
      <c r="J5" s="5">
        <f>IF(F5&lt;&gt;0,206265/((F5*60)/2),0)</f>
        <v>1145.9166666666667</v>
      </c>
      <c r="K5" s="1">
        <v>5</v>
      </c>
      <c r="L5" s="1">
        <v>34</v>
      </c>
      <c r="M5" s="1">
        <v>22</v>
      </c>
      <c r="N5" s="1">
        <v>1</v>
      </c>
      <c r="O5" s="1">
        <f>INT(Legenda!F8)</f>
        <v>66</v>
      </c>
      <c r="P5" s="1">
        <f>(Legenda!F8-O5)*60</f>
        <v>37.000000000000455</v>
      </c>
      <c r="Q5" s="1">
        <f>IF(Legenda!D8&gt;=Legenda!$E$5,"SI",)</f>
        <v>0</v>
      </c>
      <c r="S5" s="24" t="s">
        <v>100</v>
      </c>
      <c r="T5" t="s">
        <v>115</v>
      </c>
    </row>
    <row r="6" spans="1:20" ht="12.75">
      <c r="A6" s="1">
        <v>2</v>
      </c>
      <c r="B6" s="1"/>
      <c r="C6" s="1" t="s">
        <v>4</v>
      </c>
      <c r="D6" s="1">
        <v>6.5</v>
      </c>
      <c r="E6" s="1" t="s">
        <v>6</v>
      </c>
      <c r="F6" s="1">
        <v>11.8</v>
      </c>
      <c r="G6" s="3">
        <f t="shared" si="0"/>
        <v>6.864955275979929</v>
      </c>
      <c r="H6" s="3">
        <f aca="true" t="shared" si="1" ref="H6:H69">G6/36*100</f>
        <v>19.069320211055356</v>
      </c>
      <c r="I6" s="23">
        <f aca="true" t="shared" si="2" ref="I6:I69">IF(F6&lt;&gt;0,206265/((F6*60)/18),0)</f>
        <v>5244.025423728814</v>
      </c>
      <c r="J6" s="5">
        <f aca="true" t="shared" si="3" ref="J6:J69">IF(F6&lt;&gt;0,206265/((F6*60)/2),0)</f>
        <v>582.6694915254237</v>
      </c>
      <c r="K6" s="1">
        <v>21</v>
      </c>
      <c r="L6" s="1">
        <v>33</v>
      </c>
      <c r="M6" s="1">
        <v>0</v>
      </c>
      <c r="N6" s="1">
        <v>-49</v>
      </c>
      <c r="O6" s="1">
        <f>INT(Legenda!F9)</f>
        <v>43</v>
      </c>
      <c r="P6" s="1">
        <f>(Legenda!F9-O6)*60</f>
        <v>46.999999999999886</v>
      </c>
      <c r="Q6" s="1">
        <f>IF(Legenda!D9&gt;=Legenda!$E$5,"SI",)</f>
        <v>0</v>
      </c>
      <c r="S6" s="24" t="s">
        <v>104</v>
      </c>
      <c r="T6" t="s">
        <v>116</v>
      </c>
    </row>
    <row r="7" spans="1:20" ht="12.75">
      <c r="A7" s="1">
        <v>3</v>
      </c>
      <c r="B7" s="1"/>
      <c r="C7" s="1" t="s">
        <v>4</v>
      </c>
      <c r="D7" s="1">
        <v>6.2</v>
      </c>
      <c r="E7" s="1" t="s">
        <v>7</v>
      </c>
      <c r="F7" s="1">
        <v>14.8</v>
      </c>
      <c r="G7" s="3">
        <f t="shared" si="0"/>
        <v>8.6102828885172</v>
      </c>
      <c r="H7" s="3">
        <f t="shared" si="1"/>
        <v>23.91745246810333</v>
      </c>
      <c r="I7" s="23">
        <f t="shared" si="2"/>
        <v>4181.0472972972975</v>
      </c>
      <c r="J7" s="5">
        <f t="shared" si="3"/>
        <v>464.56081081081084</v>
      </c>
      <c r="K7" s="1">
        <v>13</v>
      </c>
      <c r="L7" s="1">
        <v>42</v>
      </c>
      <c r="M7" s="1">
        <v>28</v>
      </c>
      <c r="N7" s="1">
        <v>33</v>
      </c>
      <c r="O7" s="1">
        <f>INT(Legenda!F10)</f>
        <v>73</v>
      </c>
      <c r="P7" s="1">
        <f>(Legenda!F10-O7)*60</f>
        <v>9.000000000000341</v>
      </c>
      <c r="Q7" s="1">
        <f>IF(Legenda!D10&gt;=Legenda!$E$5,"SI",)</f>
        <v>0</v>
      </c>
      <c r="S7" s="24" t="s">
        <v>105</v>
      </c>
      <c r="T7" t="s">
        <v>117</v>
      </c>
    </row>
    <row r="8" spans="1:20" ht="12.75">
      <c r="A8" s="1">
        <v>4</v>
      </c>
      <c r="B8" s="1"/>
      <c r="C8" s="1" t="s">
        <v>4</v>
      </c>
      <c r="D8" s="1">
        <v>5.9</v>
      </c>
      <c r="E8" s="1" t="s">
        <v>8</v>
      </c>
      <c r="F8" s="1">
        <v>26.1</v>
      </c>
      <c r="G8" s="3">
        <f t="shared" si="0"/>
        <v>15.18435022907425</v>
      </c>
      <c r="H8" s="3">
        <f t="shared" si="1"/>
        <v>42.17875063631736</v>
      </c>
      <c r="I8" s="23">
        <f t="shared" si="2"/>
        <v>2370.862068965517</v>
      </c>
      <c r="J8" s="5">
        <f t="shared" si="3"/>
        <v>263.42911877394636</v>
      </c>
      <c r="K8" s="1">
        <v>16</v>
      </c>
      <c r="L8" s="1">
        <v>24</v>
      </c>
      <c r="M8" s="1">
        <v>-26</v>
      </c>
      <c r="N8" s="1">
        <v>-32</v>
      </c>
      <c r="O8" s="1">
        <f>INT(Legenda!F11)</f>
        <v>18</v>
      </c>
      <c r="P8" s="1">
        <f>(Legenda!F11-O8)*60</f>
        <v>3.999999999999986</v>
      </c>
      <c r="Q8" s="1">
        <f>IF(Legenda!D11&gt;=Legenda!$E$5,"SI",)</f>
        <v>0</v>
      </c>
      <c r="S8" s="24" t="s">
        <v>103</v>
      </c>
      <c r="T8" t="s">
        <v>118</v>
      </c>
    </row>
    <row r="9" spans="1:20" ht="12.75">
      <c r="A9" s="1">
        <v>5</v>
      </c>
      <c r="B9" s="1"/>
      <c r="C9" s="1" t="s">
        <v>4</v>
      </c>
      <c r="D9" s="1">
        <v>5.7</v>
      </c>
      <c r="E9" s="1" t="s">
        <v>10</v>
      </c>
      <c r="F9" s="1">
        <v>16.4</v>
      </c>
      <c r="G9" s="3">
        <f t="shared" si="0"/>
        <v>9.541124281870408</v>
      </c>
      <c r="H9" s="3">
        <f t="shared" si="1"/>
        <v>26.50312300519558</v>
      </c>
      <c r="I9" s="23">
        <f t="shared" si="2"/>
        <v>3773.1402439024396</v>
      </c>
      <c r="J9" s="5">
        <f t="shared" si="3"/>
        <v>419.23780487804885</v>
      </c>
      <c r="K9" s="1">
        <v>15</v>
      </c>
      <c r="L9" s="1">
        <v>19</v>
      </c>
      <c r="M9" s="1">
        <v>2</v>
      </c>
      <c r="N9" s="1">
        <v>5</v>
      </c>
      <c r="O9" s="1">
        <f>INT(Legenda!F12)</f>
        <v>46</v>
      </c>
      <c r="P9" s="1">
        <f>(Legenda!F12-O9)*60</f>
        <v>41.00000000000023</v>
      </c>
      <c r="Q9" s="1">
        <f>IF(Legenda!D12&gt;=Legenda!$E$5,"SI",)</f>
        <v>0</v>
      </c>
      <c r="S9" s="24" t="s">
        <v>99</v>
      </c>
      <c r="T9" t="s">
        <v>119</v>
      </c>
    </row>
    <row r="10" spans="1:20" ht="12.75">
      <c r="A10" s="1">
        <v>6</v>
      </c>
      <c r="B10" s="1" t="s">
        <v>11</v>
      </c>
      <c r="C10" s="1" t="s">
        <v>12</v>
      </c>
      <c r="D10" s="1">
        <v>4.2</v>
      </c>
      <c r="E10" s="1" t="s">
        <v>8</v>
      </c>
      <c r="F10" s="1">
        <v>22.2</v>
      </c>
      <c r="G10" s="3">
        <f t="shared" si="0"/>
        <v>12.915424332775798</v>
      </c>
      <c r="H10" s="3">
        <f t="shared" si="1"/>
        <v>35.876178702154995</v>
      </c>
      <c r="I10" s="23">
        <f t="shared" si="2"/>
        <v>2787.364864864865</v>
      </c>
      <c r="J10" s="5">
        <f t="shared" si="3"/>
        <v>309.7072072072072</v>
      </c>
      <c r="K10" s="1">
        <v>17</v>
      </c>
      <c r="L10" s="1">
        <v>40</v>
      </c>
      <c r="M10" s="1">
        <v>-32</v>
      </c>
      <c r="N10" s="1">
        <v>-13</v>
      </c>
      <c r="O10" s="1">
        <f>INT(Legenda!F13)</f>
        <v>12</v>
      </c>
      <c r="P10" s="1">
        <f>(Legenda!F13-O10)*60</f>
        <v>22.99999999999997</v>
      </c>
      <c r="Q10" s="1">
        <f>IF(Legenda!D13&gt;=Legenda!$E$5,"SI",)</f>
        <v>0</v>
      </c>
      <c r="S10" s="24" t="s">
        <v>106</v>
      </c>
      <c r="T10" t="s">
        <v>120</v>
      </c>
    </row>
    <row r="11" spans="1:20" ht="12.75">
      <c r="A11" s="1">
        <v>7</v>
      </c>
      <c r="B11" s="1"/>
      <c r="C11" s="1" t="s">
        <v>12</v>
      </c>
      <c r="D11" s="1">
        <v>3.3</v>
      </c>
      <c r="E11" s="1" t="s">
        <v>8</v>
      </c>
      <c r="F11" s="1">
        <v>76</v>
      </c>
      <c r="G11" s="3">
        <f t="shared" si="0"/>
        <v>44.21496618427751</v>
      </c>
      <c r="H11" s="3">
        <f t="shared" si="1"/>
        <v>122.81935051188198</v>
      </c>
      <c r="I11" s="23">
        <f t="shared" si="2"/>
        <v>814.203947368421</v>
      </c>
      <c r="J11" s="5">
        <f t="shared" si="3"/>
        <v>90.46710526315789</v>
      </c>
      <c r="K11" s="1">
        <v>17</v>
      </c>
      <c r="L11" s="1">
        <v>54</v>
      </c>
      <c r="M11" s="1">
        <v>-34</v>
      </c>
      <c r="N11" s="1">
        <v>-49</v>
      </c>
      <c r="O11" s="1">
        <f>INT(Legenda!F14)</f>
        <v>9</v>
      </c>
      <c r="P11" s="1">
        <f>(Legenda!F14-O11)*60</f>
        <v>46.999999999999886</v>
      </c>
      <c r="Q11" s="1">
        <f>IF(Legenda!D14&gt;=Legenda!$E$5,"SI",)</f>
        <v>0</v>
      </c>
      <c r="S11" s="24" t="s">
        <v>13</v>
      </c>
      <c r="T11" t="s">
        <v>121</v>
      </c>
    </row>
    <row r="12" spans="1:20" ht="12.75">
      <c r="A12" s="1">
        <v>8</v>
      </c>
      <c r="B12" s="1" t="s">
        <v>23</v>
      </c>
      <c r="C12" s="1" t="s">
        <v>20</v>
      </c>
      <c r="D12" s="1">
        <v>5</v>
      </c>
      <c r="E12" s="1" t="s">
        <v>21</v>
      </c>
      <c r="F12" s="1">
        <v>87</v>
      </c>
      <c r="G12" s="3">
        <f t="shared" si="0"/>
        <v>50.61450076358083</v>
      </c>
      <c r="H12" s="3">
        <f t="shared" si="1"/>
        <v>140.5958354543912</v>
      </c>
      <c r="I12" s="23">
        <f t="shared" si="2"/>
        <v>711.2586206896551</v>
      </c>
      <c r="J12" s="5">
        <f t="shared" si="3"/>
        <v>79.02873563218391</v>
      </c>
      <c r="K12" s="1">
        <v>18</v>
      </c>
      <c r="L12" s="1">
        <v>4</v>
      </c>
      <c r="M12" s="1">
        <v>-24</v>
      </c>
      <c r="N12" s="1">
        <v>-23</v>
      </c>
      <c r="O12" s="1">
        <f>INT(Legenda!F15)</f>
        <v>20</v>
      </c>
      <c r="P12" s="1">
        <f>(Legenda!F15-O12)*60</f>
        <v>13.000000000000114</v>
      </c>
      <c r="Q12" s="1">
        <f>IF(Legenda!D15&gt;=Legenda!$E$5,"SI",)</f>
        <v>0</v>
      </c>
      <c r="S12" s="24" t="s">
        <v>0</v>
      </c>
      <c r="T12" t="s">
        <v>122</v>
      </c>
    </row>
    <row r="13" spans="1:20" ht="12.75">
      <c r="A13" s="1">
        <v>9</v>
      </c>
      <c r="B13" s="1"/>
      <c r="C13" s="1" t="s">
        <v>4</v>
      </c>
      <c r="D13" s="1">
        <v>7.8</v>
      </c>
      <c r="E13" s="1" t="s">
        <v>22</v>
      </c>
      <c r="F13" s="1">
        <v>9.1</v>
      </c>
      <c r="G13" s="3">
        <f t="shared" si="0"/>
        <v>5.294160424696385</v>
      </c>
      <c r="H13" s="3">
        <f t="shared" si="1"/>
        <v>14.70600117971218</v>
      </c>
      <c r="I13" s="23">
        <f t="shared" si="2"/>
        <v>6799.945054945055</v>
      </c>
      <c r="J13" s="5">
        <f t="shared" si="3"/>
        <v>755.5494505494505</v>
      </c>
      <c r="K13" s="1">
        <v>17</v>
      </c>
      <c r="L13" s="1">
        <v>19</v>
      </c>
      <c r="M13" s="1">
        <v>-18</v>
      </c>
      <c r="N13" s="1">
        <v>-31</v>
      </c>
      <c r="O13" s="1">
        <f>INT(Legenda!F16)</f>
        <v>26</v>
      </c>
      <c r="P13" s="1">
        <f>(Legenda!F16-O13)*60</f>
        <v>5.000000000000142</v>
      </c>
      <c r="Q13" s="1">
        <f>IF(Legenda!D16&gt;=Legenda!$E$5,"SI",)</f>
        <v>0</v>
      </c>
      <c r="S13" s="24" t="s">
        <v>123</v>
      </c>
      <c r="T13" t="s">
        <v>124</v>
      </c>
    </row>
    <row r="14" spans="1:20" ht="12.75">
      <c r="A14" s="1">
        <v>10</v>
      </c>
      <c r="B14" s="1"/>
      <c r="C14" s="1" t="s">
        <v>4</v>
      </c>
      <c r="D14" s="1">
        <v>6.6</v>
      </c>
      <c r="E14" s="1" t="s">
        <v>22</v>
      </c>
      <c r="F14" s="1">
        <v>15</v>
      </c>
      <c r="G14" s="3">
        <f t="shared" si="0"/>
        <v>8.72663806268635</v>
      </c>
      <c r="H14" s="3">
        <f t="shared" si="1"/>
        <v>24.240661285239863</v>
      </c>
      <c r="I14" s="23">
        <f t="shared" si="2"/>
        <v>4125.3</v>
      </c>
      <c r="J14" s="5">
        <f t="shared" si="3"/>
        <v>458.3666666666667</v>
      </c>
      <c r="K14" s="1">
        <v>16</v>
      </c>
      <c r="L14" s="1">
        <v>57</v>
      </c>
      <c r="M14" s="1">
        <v>-4</v>
      </c>
      <c r="N14" s="1">
        <v>-6</v>
      </c>
      <c r="O14" s="1">
        <f>INT(Legenda!F17)</f>
        <v>40</v>
      </c>
      <c r="P14" s="1">
        <f>(Legenda!F17-O14)*60</f>
        <v>30</v>
      </c>
      <c r="Q14" s="1">
        <f>IF(Legenda!D17&gt;=Legenda!$E$5,"SI",)</f>
        <v>0</v>
      </c>
      <c r="S14" s="24" t="s">
        <v>112</v>
      </c>
      <c r="T14" t="s">
        <v>125</v>
      </c>
    </row>
    <row r="15" spans="1:20" ht="12.75">
      <c r="A15" s="1">
        <v>11</v>
      </c>
      <c r="B15" s="1" t="s">
        <v>24</v>
      </c>
      <c r="C15" s="1" t="s">
        <v>12</v>
      </c>
      <c r="D15" s="1">
        <v>5.8</v>
      </c>
      <c r="E15" s="1" t="s">
        <v>25</v>
      </c>
      <c r="F15" s="1">
        <v>13.4</v>
      </c>
      <c r="G15" s="3">
        <f t="shared" si="0"/>
        <v>7.795796669333139</v>
      </c>
      <c r="H15" s="3">
        <f t="shared" si="1"/>
        <v>21.65499074814761</v>
      </c>
      <c r="I15" s="23">
        <f t="shared" si="2"/>
        <v>4617.873134328359</v>
      </c>
      <c r="J15" s="5">
        <f t="shared" si="3"/>
        <v>513.0970149253732</v>
      </c>
      <c r="K15" s="1">
        <v>18</v>
      </c>
      <c r="L15" s="1">
        <v>51</v>
      </c>
      <c r="M15" s="1">
        <v>-6</v>
      </c>
      <c r="N15" s="1">
        <v>-16</v>
      </c>
      <c r="O15" s="1">
        <f>INT(Legenda!F18)</f>
        <v>38</v>
      </c>
      <c r="P15" s="1">
        <f>(Legenda!F18-O15)*60</f>
        <v>20.000000000000142</v>
      </c>
      <c r="Q15" s="1">
        <f>IF(Legenda!D18&gt;=Legenda!$E$5,"SI",)</f>
        <v>0</v>
      </c>
      <c r="S15" s="24" t="s">
        <v>100</v>
      </c>
      <c r="T15" t="s">
        <v>115</v>
      </c>
    </row>
    <row r="16" spans="1:20" ht="12.75">
      <c r="A16" s="1">
        <v>12</v>
      </c>
      <c r="B16" s="1"/>
      <c r="C16" s="1" t="s">
        <v>4</v>
      </c>
      <c r="D16" s="1">
        <v>6.7</v>
      </c>
      <c r="E16" s="1" t="s">
        <v>22</v>
      </c>
      <c r="F16" s="1">
        <v>14.4</v>
      </c>
      <c r="G16" s="3">
        <f t="shared" si="0"/>
        <v>8.377572540178896</v>
      </c>
      <c r="H16" s="3">
        <f t="shared" si="1"/>
        <v>23.271034833830267</v>
      </c>
      <c r="I16" s="23">
        <f t="shared" si="2"/>
        <v>4297.1875</v>
      </c>
      <c r="J16" s="5">
        <f t="shared" si="3"/>
        <v>477.46527777777777</v>
      </c>
      <c r="K16" s="1">
        <v>16</v>
      </c>
      <c r="L16" s="1">
        <v>47</v>
      </c>
      <c r="M16" s="1">
        <v>-1</v>
      </c>
      <c r="N16" s="1">
        <v>57</v>
      </c>
      <c r="O16" s="1">
        <f>INT(Legenda!F19)</f>
        <v>44</v>
      </c>
      <c r="P16" s="1">
        <f>(Legenda!F19-O16)*60</f>
        <v>33.000000000000256</v>
      </c>
      <c r="Q16" s="1">
        <f>IF(Legenda!D19&gt;=Legenda!$E$5,"SI",)</f>
        <v>0</v>
      </c>
      <c r="S16" s="24" t="s">
        <v>104</v>
      </c>
      <c r="T16" t="s">
        <v>129</v>
      </c>
    </row>
    <row r="17" spans="1:17" ht="12.75">
      <c r="A17" s="1">
        <v>13</v>
      </c>
      <c r="B17" s="1" t="s">
        <v>26</v>
      </c>
      <c r="C17" s="1" t="s">
        <v>4</v>
      </c>
      <c r="D17" s="1">
        <v>5.8</v>
      </c>
      <c r="E17" s="1" t="s">
        <v>27</v>
      </c>
      <c r="F17" s="1">
        <v>15.4</v>
      </c>
      <c r="G17" s="3">
        <f t="shared" si="0"/>
        <v>8.959348411024653</v>
      </c>
      <c r="H17" s="3">
        <f t="shared" si="1"/>
        <v>24.887078919512927</v>
      </c>
      <c r="I17" s="23">
        <f t="shared" si="2"/>
        <v>4018.1493506493503</v>
      </c>
      <c r="J17" s="5">
        <f t="shared" si="3"/>
        <v>446.461038961039</v>
      </c>
      <c r="K17" s="1">
        <v>16</v>
      </c>
      <c r="L17" s="1">
        <v>42</v>
      </c>
      <c r="M17" s="1">
        <v>36</v>
      </c>
      <c r="N17" s="1">
        <v>28</v>
      </c>
      <c r="O17" s="1">
        <f>INT(Legenda!F20)</f>
        <v>81</v>
      </c>
      <c r="P17" s="1">
        <f>(Legenda!F20-O17)*60</f>
        <v>3.9999999999997726</v>
      </c>
      <c r="Q17" s="1">
        <f>IF(Legenda!D20&gt;=Legenda!$E$5,"SI",)</f>
        <v>0</v>
      </c>
    </row>
    <row r="18" spans="1:17" ht="12.75">
      <c r="A18" s="1">
        <v>14</v>
      </c>
      <c r="B18" s="1"/>
      <c r="C18" s="1" t="s">
        <v>4</v>
      </c>
      <c r="D18" s="1">
        <v>7.6</v>
      </c>
      <c r="E18" s="1" t="s">
        <v>22</v>
      </c>
      <c r="F18" s="1">
        <v>11.9</v>
      </c>
      <c r="G18" s="3">
        <f t="shared" si="0"/>
        <v>6.923132863064504</v>
      </c>
      <c r="H18" s="3">
        <f t="shared" si="1"/>
        <v>19.230924619623625</v>
      </c>
      <c r="I18" s="23">
        <f t="shared" si="2"/>
        <v>5199.957983193278</v>
      </c>
      <c r="J18" s="5">
        <f t="shared" si="3"/>
        <v>577.7731092436975</v>
      </c>
      <c r="K18" s="1">
        <v>17</v>
      </c>
      <c r="L18" s="1">
        <v>38</v>
      </c>
      <c r="M18" s="1">
        <v>-3</v>
      </c>
      <c r="N18" s="1">
        <v>-15</v>
      </c>
      <c r="O18" s="1">
        <f>INT(Legenda!F21)</f>
        <v>41</v>
      </c>
      <c r="P18" s="1">
        <f>(Legenda!F21-O18)*60</f>
        <v>21.000000000000085</v>
      </c>
      <c r="Q18" s="1">
        <f>IF(Legenda!D21&gt;=Legenda!$E$5,"SI",)</f>
        <v>0</v>
      </c>
    </row>
    <row r="19" spans="1:17" ht="12.75">
      <c r="A19" s="1">
        <v>15</v>
      </c>
      <c r="B19" s="1"/>
      <c r="C19" s="1" t="s">
        <v>4</v>
      </c>
      <c r="D19" s="1">
        <v>6.2</v>
      </c>
      <c r="E19" s="1" t="s">
        <v>28</v>
      </c>
      <c r="F19" s="1">
        <v>11.7</v>
      </c>
      <c r="G19" s="3">
        <f t="shared" si="0"/>
        <v>6.8067776888953535</v>
      </c>
      <c r="H19" s="3">
        <f t="shared" si="1"/>
        <v>18.907715802487093</v>
      </c>
      <c r="I19" s="23">
        <f t="shared" si="2"/>
        <v>5288.846153846154</v>
      </c>
      <c r="J19" s="5">
        <f t="shared" si="3"/>
        <v>587.6495726495726</v>
      </c>
      <c r="K19" s="1">
        <v>21</v>
      </c>
      <c r="L19" s="1">
        <v>30</v>
      </c>
      <c r="M19" s="1">
        <v>12</v>
      </c>
      <c r="N19" s="1">
        <v>10</v>
      </c>
      <c r="O19" s="1">
        <f>INT(Legenda!F22)</f>
        <v>56</v>
      </c>
      <c r="P19" s="1">
        <f>(Legenda!F22-O19)*60</f>
        <v>45.99999999999994</v>
      </c>
      <c r="Q19" s="1">
        <f>IF(Legenda!D22&gt;=Legenda!$E$5,"SI",)</f>
        <v>0</v>
      </c>
    </row>
    <row r="20" spans="1:17" ht="12.75">
      <c r="A20" s="1">
        <v>16</v>
      </c>
      <c r="B20" s="1" t="s">
        <v>29</v>
      </c>
      <c r="C20" s="1" t="s">
        <v>12</v>
      </c>
      <c r="D20" s="1">
        <v>6</v>
      </c>
      <c r="E20" s="1" t="s">
        <v>10</v>
      </c>
      <c r="F20" s="1">
        <v>19</v>
      </c>
      <c r="G20" s="3">
        <f t="shared" si="0"/>
        <v>11.053741546069377</v>
      </c>
      <c r="H20" s="3">
        <f t="shared" si="1"/>
        <v>30.704837627970495</v>
      </c>
      <c r="I20" s="23">
        <f t="shared" si="2"/>
        <v>3256.815789473684</v>
      </c>
      <c r="J20" s="5">
        <f t="shared" si="3"/>
        <v>361.86842105263156</v>
      </c>
      <c r="K20" s="1">
        <v>18</v>
      </c>
      <c r="L20" s="1">
        <v>19</v>
      </c>
      <c r="M20" s="1">
        <v>-13</v>
      </c>
      <c r="N20" s="1">
        <v>-47</v>
      </c>
      <c r="O20" s="1">
        <f>INT(Legenda!F23)</f>
        <v>30</v>
      </c>
      <c r="P20" s="1">
        <f>(Legenda!F23-O20)*60</f>
        <v>49.0000000000002</v>
      </c>
      <c r="Q20" s="1">
        <f>IF(Legenda!D23&gt;=Legenda!$E$5,"SI",)</f>
        <v>0</v>
      </c>
    </row>
    <row r="21" spans="1:17" ht="12.75">
      <c r="A21" s="1">
        <v>17</v>
      </c>
      <c r="B21" s="1" t="s">
        <v>30</v>
      </c>
      <c r="C21" s="1" t="s">
        <v>20</v>
      </c>
      <c r="D21" s="1">
        <v>6.2</v>
      </c>
      <c r="E21" s="1" t="s">
        <v>21</v>
      </c>
      <c r="F21" s="1">
        <v>40.6</v>
      </c>
      <c r="G21" s="3">
        <f t="shared" si="0"/>
        <v>23.62010035633772</v>
      </c>
      <c r="H21" s="3">
        <f t="shared" si="1"/>
        <v>65.61138987871588</v>
      </c>
      <c r="I21" s="23">
        <f t="shared" si="2"/>
        <v>1524.1256157635466</v>
      </c>
      <c r="J21" s="5">
        <f t="shared" si="3"/>
        <v>169.34729064039408</v>
      </c>
      <c r="K21" s="1">
        <v>18</v>
      </c>
      <c r="L21" s="1">
        <v>21</v>
      </c>
      <c r="M21" s="1">
        <v>-16</v>
      </c>
      <c r="N21" s="1">
        <v>-11</v>
      </c>
      <c r="O21" s="1">
        <f>INT(Legenda!F24)</f>
        <v>28</v>
      </c>
      <c r="P21" s="1">
        <f>(Legenda!F24-O21)*60</f>
        <v>25.00000000000007</v>
      </c>
      <c r="Q21" s="1">
        <f>IF(Legenda!D24&gt;=Legenda!$E$5,"SI",)</f>
        <v>0</v>
      </c>
    </row>
    <row r="22" spans="1:19" ht="12.75">
      <c r="A22" s="1">
        <v>18</v>
      </c>
      <c r="B22" s="1"/>
      <c r="C22" s="1" t="s">
        <v>12</v>
      </c>
      <c r="D22" s="1">
        <v>6.9</v>
      </c>
      <c r="E22" s="1" t="s">
        <v>21</v>
      </c>
      <c r="F22" s="1">
        <v>9.4</v>
      </c>
      <c r="G22" s="3">
        <f t="shared" si="0"/>
        <v>5.468693185950113</v>
      </c>
      <c r="H22" s="3">
        <f t="shared" si="1"/>
        <v>15.19081440541698</v>
      </c>
      <c r="I22" s="23">
        <f t="shared" si="2"/>
        <v>6582.925531914894</v>
      </c>
      <c r="J22" s="5">
        <f t="shared" si="3"/>
        <v>731.436170212766</v>
      </c>
      <c r="K22" s="1">
        <v>18</v>
      </c>
      <c r="L22" s="1">
        <v>20</v>
      </c>
      <c r="M22" s="1">
        <v>-17</v>
      </c>
      <c r="N22" s="1">
        <v>-8</v>
      </c>
      <c r="O22" s="1">
        <f>INT(Legenda!F25)</f>
        <v>27</v>
      </c>
      <c r="P22" s="1">
        <f>(Legenda!F25-O22)*60</f>
        <v>28.000000000000114</v>
      </c>
      <c r="Q22" s="1">
        <f>IF(Legenda!D25&gt;=Legenda!$E$5,"SI",)</f>
        <v>0</v>
      </c>
      <c r="S22" s="24" t="s">
        <v>126</v>
      </c>
    </row>
    <row r="23" spans="1:17" ht="12.75">
      <c r="A23" s="1">
        <v>19</v>
      </c>
      <c r="B23" s="1"/>
      <c r="C23" s="1" t="s">
        <v>4</v>
      </c>
      <c r="D23" s="1">
        <v>7</v>
      </c>
      <c r="E23" s="1" t="s">
        <v>22</v>
      </c>
      <c r="F23" s="1">
        <v>13.6</v>
      </c>
      <c r="G23" s="3">
        <f t="shared" si="0"/>
        <v>7.912151843502291</v>
      </c>
      <c r="H23" s="3">
        <f t="shared" si="1"/>
        <v>21.97819956528414</v>
      </c>
      <c r="I23" s="23">
        <f t="shared" si="2"/>
        <v>4549.963235294117</v>
      </c>
      <c r="J23" s="5">
        <f t="shared" si="3"/>
        <v>505.5514705882353</v>
      </c>
      <c r="K23" s="1">
        <v>17</v>
      </c>
      <c r="L23" s="1">
        <v>3</v>
      </c>
      <c r="M23" s="1">
        <v>-26</v>
      </c>
      <c r="N23" s="1">
        <v>-16</v>
      </c>
      <c r="O23" s="1">
        <f>INT(Legenda!F26)</f>
        <v>18</v>
      </c>
      <c r="P23" s="1">
        <f>(Legenda!F26-O23)*60</f>
        <v>20.000000000000142</v>
      </c>
      <c r="Q23" s="1">
        <f>IF(Legenda!D26&gt;=Legenda!$E$5,"SI",)</f>
        <v>0</v>
      </c>
    </row>
    <row r="24" spans="1:19" ht="12.75">
      <c r="A24" s="1">
        <v>20</v>
      </c>
      <c r="B24" s="1" t="s">
        <v>31</v>
      </c>
      <c r="C24" s="1" t="s">
        <v>20</v>
      </c>
      <c r="D24" s="1">
        <v>7</v>
      </c>
      <c r="E24" s="1" t="s">
        <v>21</v>
      </c>
      <c r="F24" s="1">
        <v>26.4</v>
      </c>
      <c r="G24" s="3">
        <f t="shared" si="0"/>
        <v>15.358882990327976</v>
      </c>
      <c r="H24" s="3">
        <f t="shared" si="1"/>
        <v>42.66356386202215</v>
      </c>
      <c r="I24" s="23">
        <f t="shared" si="2"/>
        <v>2343.9204545454545</v>
      </c>
      <c r="J24" s="5">
        <f t="shared" si="3"/>
        <v>260.43560606060606</v>
      </c>
      <c r="K24" s="1">
        <v>18</v>
      </c>
      <c r="L24" s="1">
        <v>3</v>
      </c>
      <c r="M24" s="1">
        <v>-23</v>
      </c>
      <c r="N24" s="1">
        <v>-2</v>
      </c>
      <c r="O24" s="1">
        <f>INT(Legenda!F27)</f>
        <v>21</v>
      </c>
      <c r="P24" s="1">
        <f>(Legenda!F27-O24)*60</f>
        <v>33.999999999999986</v>
      </c>
      <c r="Q24" s="1">
        <f>IF(Legenda!D27&gt;=Legenda!$E$5,"SI",)</f>
        <v>0</v>
      </c>
      <c r="S24" s="25" t="s">
        <v>127</v>
      </c>
    </row>
    <row r="25" spans="1:19" ht="12.75">
      <c r="A25" s="1">
        <v>21</v>
      </c>
      <c r="B25" s="1"/>
      <c r="C25" s="1" t="s">
        <v>12</v>
      </c>
      <c r="D25" s="1">
        <v>5.9</v>
      </c>
      <c r="E25" s="1" t="s">
        <v>21</v>
      </c>
      <c r="F25" s="1">
        <v>12.4</v>
      </c>
      <c r="G25" s="3">
        <f t="shared" si="0"/>
        <v>7.2140207984873825</v>
      </c>
      <c r="H25" s="3">
        <f t="shared" si="1"/>
        <v>20.03894666246495</v>
      </c>
      <c r="I25" s="23">
        <f t="shared" si="2"/>
        <v>4990.282258064516</v>
      </c>
      <c r="J25" s="5">
        <f t="shared" si="3"/>
        <v>554.4758064516129</v>
      </c>
      <c r="K25" s="1">
        <v>18</v>
      </c>
      <c r="L25" s="1">
        <v>5</v>
      </c>
      <c r="M25" s="1">
        <v>-22</v>
      </c>
      <c r="N25" s="1">
        <v>-30</v>
      </c>
      <c r="O25" s="1">
        <f>INT(Legenda!F28)</f>
        <v>22</v>
      </c>
      <c r="P25" s="1">
        <f>(Legenda!F28-O25)*60</f>
        <v>6.000000000000085</v>
      </c>
      <c r="Q25" s="1">
        <f>IF(Legenda!D28&gt;=Legenda!$E$5,"SI",)</f>
        <v>0</v>
      </c>
      <c r="S25" s="25" t="s">
        <v>128</v>
      </c>
    </row>
    <row r="26" spans="1:17" ht="12.75">
      <c r="A26" s="1">
        <v>22</v>
      </c>
      <c r="B26" s="1"/>
      <c r="C26" s="1" t="s">
        <v>4</v>
      </c>
      <c r="D26" s="1">
        <v>5.1</v>
      </c>
      <c r="E26" s="1" t="s">
        <v>21</v>
      </c>
      <c r="F26" s="1">
        <v>24</v>
      </c>
      <c r="G26" s="3">
        <f t="shared" si="0"/>
        <v>13.96262090029816</v>
      </c>
      <c r="H26" s="3">
        <f t="shared" si="1"/>
        <v>38.78505805638378</v>
      </c>
      <c r="I26" s="23">
        <f t="shared" si="2"/>
        <v>2578.3125</v>
      </c>
      <c r="J26" s="5">
        <f t="shared" si="3"/>
        <v>286.4791666666667</v>
      </c>
      <c r="K26" s="1">
        <v>18</v>
      </c>
      <c r="L26" s="1">
        <v>36</v>
      </c>
      <c r="M26" s="1">
        <v>-23</v>
      </c>
      <c r="N26" s="1">
        <v>-54</v>
      </c>
      <c r="O26" s="1">
        <f>INT(Legenda!F29)</f>
        <v>20</v>
      </c>
      <c r="P26" s="1">
        <f>(Legenda!F29-O26)*60</f>
        <v>42.00000000000017</v>
      </c>
      <c r="Q26" s="1">
        <f>IF(Legenda!D29&gt;=Legenda!$E$5,"SI",)</f>
        <v>0</v>
      </c>
    </row>
    <row r="27" spans="1:19" ht="12.75">
      <c r="A27" s="1">
        <v>23</v>
      </c>
      <c r="B27" s="1"/>
      <c r="C27" s="1" t="s">
        <v>12</v>
      </c>
      <c r="D27" s="1">
        <v>5.5</v>
      </c>
      <c r="E27" s="1" t="s">
        <v>21</v>
      </c>
      <c r="F27" s="1">
        <v>26.6</v>
      </c>
      <c r="G27" s="3">
        <f t="shared" si="0"/>
        <v>15.475238164497128</v>
      </c>
      <c r="H27" s="3">
        <f t="shared" si="1"/>
        <v>42.98677267915869</v>
      </c>
      <c r="I27" s="23">
        <f t="shared" si="2"/>
        <v>2326.296992481203</v>
      </c>
      <c r="J27" s="5">
        <f t="shared" si="3"/>
        <v>258.47744360902254</v>
      </c>
      <c r="K27" s="1">
        <v>17</v>
      </c>
      <c r="L27" s="1">
        <v>57</v>
      </c>
      <c r="M27" s="1">
        <v>-19</v>
      </c>
      <c r="N27" s="1">
        <v>-1</v>
      </c>
      <c r="O27" s="1">
        <f>INT(Legenda!F30)</f>
        <v>25</v>
      </c>
      <c r="P27" s="1">
        <f>(Legenda!F30-O27)*60</f>
        <v>35.00000000000014</v>
      </c>
      <c r="Q27" s="1">
        <f>IF(Legenda!D30&gt;=Legenda!$E$5,"SI",)</f>
        <v>0</v>
      </c>
      <c r="S27" s="25" t="s">
        <v>130</v>
      </c>
    </row>
    <row r="28" spans="1:19" ht="12.75">
      <c r="A28" s="1">
        <v>24</v>
      </c>
      <c r="B28" s="1" t="s">
        <v>33</v>
      </c>
      <c r="C28" s="1" t="s">
        <v>32</v>
      </c>
      <c r="D28" s="1">
        <v>4.5</v>
      </c>
      <c r="E28" s="1" t="s">
        <v>21</v>
      </c>
      <c r="F28" s="1">
        <v>105</v>
      </c>
      <c r="G28" s="3">
        <f t="shared" si="0"/>
        <v>61.08646643880445</v>
      </c>
      <c r="H28" s="3">
        <f t="shared" si="1"/>
        <v>169.684628996679</v>
      </c>
      <c r="I28" s="23">
        <f t="shared" si="2"/>
        <v>589.3285714285714</v>
      </c>
      <c r="J28" s="5">
        <f t="shared" si="3"/>
        <v>65.48095238095237</v>
      </c>
      <c r="K28" s="1">
        <v>18</v>
      </c>
      <c r="L28" s="1">
        <v>17</v>
      </c>
      <c r="M28" s="1">
        <v>-18</v>
      </c>
      <c r="N28" s="1">
        <v>-29</v>
      </c>
      <c r="O28" s="1">
        <f>INT(Legenda!F31)</f>
        <v>26</v>
      </c>
      <c r="P28" s="1">
        <f>(Legenda!F31-O28)*60</f>
        <v>7.000000000000028</v>
      </c>
      <c r="Q28" s="1">
        <f>IF(Legenda!D31&gt;=Legenda!$E$5,"SI",)</f>
        <v>0</v>
      </c>
      <c r="S28" s="27" t="s">
        <v>131</v>
      </c>
    </row>
    <row r="29" spans="1:17" ht="12.75">
      <c r="A29" s="1">
        <v>25</v>
      </c>
      <c r="B29" s="1"/>
      <c r="C29" s="1" t="s">
        <v>12</v>
      </c>
      <c r="D29" s="1">
        <v>4.6</v>
      </c>
      <c r="E29" s="1" t="s">
        <v>21</v>
      </c>
      <c r="F29" s="1">
        <v>32.6</v>
      </c>
      <c r="G29" s="3">
        <f t="shared" si="0"/>
        <v>18.96589338957167</v>
      </c>
      <c r="H29" s="3">
        <f t="shared" si="1"/>
        <v>52.683037193254634</v>
      </c>
      <c r="I29" s="23">
        <f t="shared" si="2"/>
        <v>1898.144171779141</v>
      </c>
      <c r="J29" s="5">
        <f t="shared" si="3"/>
        <v>210.90490797546013</v>
      </c>
      <c r="K29" s="1">
        <v>18</v>
      </c>
      <c r="L29" s="1">
        <v>32</v>
      </c>
      <c r="M29" s="1">
        <v>-19</v>
      </c>
      <c r="N29" s="1">
        <v>-15</v>
      </c>
      <c r="O29" s="1">
        <f>INT(Legenda!F32)</f>
        <v>25</v>
      </c>
      <c r="P29" s="1">
        <f>(Legenda!F32-O29)*60</f>
        <v>21.000000000000085</v>
      </c>
      <c r="Q29" s="1">
        <f>IF(Legenda!D32&gt;=Legenda!$E$5,"SI",)</f>
        <v>0</v>
      </c>
    </row>
    <row r="30" spans="1:17" ht="12.75">
      <c r="A30" s="1">
        <v>26</v>
      </c>
      <c r="B30" s="1"/>
      <c r="C30" s="1" t="s">
        <v>12</v>
      </c>
      <c r="D30" s="1">
        <v>8</v>
      </c>
      <c r="E30" s="1" t="s">
        <v>25</v>
      </c>
      <c r="F30" s="1">
        <v>13.6</v>
      </c>
      <c r="G30" s="3">
        <f t="shared" si="0"/>
        <v>7.912151843502291</v>
      </c>
      <c r="H30" s="3">
        <f t="shared" si="1"/>
        <v>21.97819956528414</v>
      </c>
      <c r="I30" s="23">
        <f t="shared" si="2"/>
        <v>4549.963235294117</v>
      </c>
      <c r="J30" s="5">
        <f t="shared" si="3"/>
        <v>505.5514705882353</v>
      </c>
      <c r="K30" s="1">
        <v>18</v>
      </c>
      <c r="L30" s="1">
        <v>45</v>
      </c>
      <c r="M30" s="1">
        <v>-9</v>
      </c>
      <c r="N30" s="1">
        <v>-24</v>
      </c>
      <c r="O30" s="1">
        <f>INT(Legenda!F33)</f>
        <v>35</v>
      </c>
      <c r="P30" s="1">
        <f>(Legenda!F33-O30)*60</f>
        <v>12.00000000000017</v>
      </c>
      <c r="Q30" s="1">
        <f>IF(Legenda!D33&gt;=Legenda!$E$5,"SI",)</f>
        <v>0</v>
      </c>
    </row>
    <row r="31" spans="1:21" ht="12.75">
      <c r="A31" s="1">
        <v>27</v>
      </c>
      <c r="B31" s="1" t="s">
        <v>34</v>
      </c>
      <c r="C31" s="1" t="s">
        <v>132</v>
      </c>
      <c r="D31" s="1">
        <v>7.6</v>
      </c>
      <c r="E31" s="1" t="s">
        <v>35</v>
      </c>
      <c r="F31" s="1">
        <v>8.6</v>
      </c>
      <c r="G31" s="3">
        <f t="shared" si="0"/>
        <v>5.003272489273507</v>
      </c>
      <c r="H31" s="3">
        <f t="shared" si="1"/>
        <v>13.897979136870852</v>
      </c>
      <c r="I31" s="23">
        <f t="shared" si="2"/>
        <v>7195.290697674418</v>
      </c>
      <c r="J31" s="5">
        <f t="shared" si="3"/>
        <v>799.4767441860465</v>
      </c>
      <c r="K31" s="1">
        <v>20</v>
      </c>
      <c r="L31" s="1">
        <v>0</v>
      </c>
      <c r="M31" s="1">
        <v>22</v>
      </c>
      <c r="N31" s="1">
        <v>43</v>
      </c>
      <c r="O31" s="1">
        <f>INT(Legenda!F34)</f>
        <v>67</v>
      </c>
      <c r="P31" s="1">
        <f>(Legenda!F34-O31)*60</f>
        <v>18.999999999999773</v>
      </c>
      <c r="Q31" s="1">
        <f>IF(Legenda!D34&gt;=Legenda!$E$5,"SI",)</f>
        <v>0</v>
      </c>
      <c r="S31" s="12"/>
      <c r="T31" s="12"/>
      <c r="U31" s="25"/>
    </row>
    <row r="32" spans="1:17" ht="12.75">
      <c r="A32" s="1">
        <v>28</v>
      </c>
      <c r="B32" s="1"/>
      <c r="C32" s="1" t="s">
        <v>4</v>
      </c>
      <c r="D32" s="1">
        <v>6.9</v>
      </c>
      <c r="E32" s="1" t="s">
        <v>21</v>
      </c>
      <c r="F32" s="1">
        <v>11.1</v>
      </c>
      <c r="G32" s="3">
        <f t="shared" si="0"/>
        <v>6.457712166387899</v>
      </c>
      <c r="H32" s="3">
        <f t="shared" si="1"/>
        <v>17.938089351077497</v>
      </c>
      <c r="I32" s="23">
        <f t="shared" si="2"/>
        <v>5574.72972972973</v>
      </c>
      <c r="J32" s="5">
        <f t="shared" si="3"/>
        <v>619.4144144144144</v>
      </c>
      <c r="K32" s="1">
        <v>18</v>
      </c>
      <c r="L32" s="1">
        <v>24</v>
      </c>
      <c r="M32" s="1">
        <v>-24</v>
      </c>
      <c r="N32" s="1">
        <v>-52</v>
      </c>
      <c r="O32" s="1">
        <f>INT(Legenda!F35)</f>
        <v>19</v>
      </c>
      <c r="P32" s="1">
        <f>(Legenda!F35-O32)*60</f>
        <v>44.00000000000006</v>
      </c>
      <c r="Q32" s="1">
        <f>IF(Legenda!D35&gt;=Legenda!$E$5,"SI",)</f>
        <v>0</v>
      </c>
    </row>
    <row r="33" spans="1:17" ht="12.75">
      <c r="A33" s="1">
        <v>29</v>
      </c>
      <c r="B33" s="1"/>
      <c r="C33" s="1" t="s">
        <v>12</v>
      </c>
      <c r="D33" s="1">
        <v>6.6</v>
      </c>
      <c r="E33" s="1" t="s">
        <v>36</v>
      </c>
      <c r="F33" s="1">
        <v>6.6</v>
      </c>
      <c r="G33" s="3">
        <f t="shared" si="0"/>
        <v>3.839720747581994</v>
      </c>
      <c r="H33" s="3">
        <f t="shared" si="1"/>
        <v>10.665890965505538</v>
      </c>
      <c r="I33" s="23">
        <f t="shared" si="2"/>
        <v>9375.681818181818</v>
      </c>
      <c r="J33" s="5">
        <f t="shared" si="3"/>
        <v>1041.7424242424242</v>
      </c>
      <c r="K33" s="1">
        <v>20</v>
      </c>
      <c r="L33" s="1">
        <v>24</v>
      </c>
      <c r="M33" s="1">
        <v>38</v>
      </c>
      <c r="N33" s="1">
        <v>32</v>
      </c>
      <c r="O33" s="1">
        <f>INT(Legenda!F36)</f>
        <v>83</v>
      </c>
      <c r="P33" s="1">
        <f>(Legenda!F36-O33)*60</f>
        <v>7.999999999999545</v>
      </c>
      <c r="Q33" s="1">
        <f>IF(Legenda!D36&gt;=Legenda!$E$5,"SI",)</f>
        <v>0</v>
      </c>
    </row>
    <row r="34" spans="1:17" ht="12.75">
      <c r="A34" s="1">
        <v>30</v>
      </c>
      <c r="B34" s="1"/>
      <c r="C34" s="1" t="s">
        <v>4</v>
      </c>
      <c r="D34" s="1">
        <v>7.4</v>
      </c>
      <c r="E34" s="1" t="s">
        <v>37</v>
      </c>
      <c r="F34" s="1">
        <v>10</v>
      </c>
      <c r="G34" s="3">
        <f t="shared" si="0"/>
        <v>5.817758708457567</v>
      </c>
      <c r="H34" s="3">
        <f t="shared" si="1"/>
        <v>16.160440856826575</v>
      </c>
      <c r="I34" s="23">
        <f t="shared" si="2"/>
        <v>6187.95</v>
      </c>
      <c r="J34" s="5">
        <f t="shared" si="3"/>
        <v>687.55</v>
      </c>
      <c r="K34" s="1">
        <v>21</v>
      </c>
      <c r="L34" s="1">
        <v>40</v>
      </c>
      <c r="M34" s="1">
        <v>-23</v>
      </c>
      <c r="N34" s="1">
        <v>-11</v>
      </c>
      <c r="O34" s="1">
        <f>INT(Legenda!F37)</f>
        <v>21</v>
      </c>
      <c r="P34" s="1">
        <f>(Legenda!F37-O34)*60</f>
        <v>25.00000000000007</v>
      </c>
      <c r="Q34" s="1">
        <f>IF(Legenda!D37&gt;=Legenda!$E$5,"SI",)</f>
        <v>0</v>
      </c>
    </row>
    <row r="35" spans="1:17" ht="12.75">
      <c r="A35" s="1">
        <v>31</v>
      </c>
      <c r="B35" s="1" t="s">
        <v>38</v>
      </c>
      <c r="C35" s="1" t="s">
        <v>39</v>
      </c>
      <c r="D35" s="1">
        <v>3.6</v>
      </c>
      <c r="E35" s="1" t="s">
        <v>40</v>
      </c>
      <c r="F35" s="1">
        <v>176.2</v>
      </c>
      <c r="G35" s="3">
        <f t="shared" si="0"/>
        <v>102.50890844302232</v>
      </c>
      <c r="H35" s="3">
        <f t="shared" si="1"/>
        <v>284.7469678972842</v>
      </c>
      <c r="I35" s="23">
        <f t="shared" si="2"/>
        <v>351.18898978433594</v>
      </c>
      <c r="J35" s="5">
        <f t="shared" si="3"/>
        <v>39.02099886492622</v>
      </c>
      <c r="K35" s="1">
        <v>0</v>
      </c>
      <c r="L35" s="1">
        <v>43</v>
      </c>
      <c r="M35" s="1">
        <v>41</v>
      </c>
      <c r="N35" s="1">
        <v>16</v>
      </c>
      <c r="O35" s="1">
        <f>INT(Legenda!F38)</f>
        <v>85</v>
      </c>
      <c r="P35" s="1">
        <f>(Legenda!F38-O35)*60</f>
        <v>52.000000000000455</v>
      </c>
      <c r="Q35" s="1">
        <f>IF(Legenda!D38&gt;=Legenda!$E$5,"SI",)</f>
        <v>0</v>
      </c>
    </row>
    <row r="36" spans="1:17" ht="12.75">
      <c r="A36" s="1">
        <v>32</v>
      </c>
      <c r="B36" s="1"/>
      <c r="C36" s="1" t="s">
        <v>39</v>
      </c>
      <c r="D36" s="1">
        <v>8.3</v>
      </c>
      <c r="E36" s="1" t="s">
        <v>40</v>
      </c>
      <c r="F36" s="1">
        <v>7.5</v>
      </c>
      <c r="G36" s="3">
        <f t="shared" si="0"/>
        <v>4.363319031343175</v>
      </c>
      <c r="H36" s="3">
        <f t="shared" si="1"/>
        <v>12.120330642619932</v>
      </c>
      <c r="I36" s="23">
        <f t="shared" si="2"/>
        <v>8250.6</v>
      </c>
      <c r="J36" s="5">
        <f t="shared" si="3"/>
        <v>916.7333333333333</v>
      </c>
      <c r="K36" s="1">
        <v>0</v>
      </c>
      <c r="L36" s="1">
        <v>43</v>
      </c>
      <c r="M36" s="1">
        <v>40</v>
      </c>
      <c r="N36" s="1">
        <v>52</v>
      </c>
      <c r="O36" s="1">
        <f>INT(Legenda!F39)</f>
        <v>85</v>
      </c>
      <c r="P36" s="1">
        <f>(Legenda!F39-O36)*60</f>
        <v>28.000000000000114</v>
      </c>
      <c r="Q36" s="1">
        <f>IF(Legenda!D39&gt;=Legenda!$E$5,"SI",)</f>
        <v>0</v>
      </c>
    </row>
    <row r="37" spans="1:17" ht="12.75">
      <c r="A37" s="1">
        <v>33</v>
      </c>
      <c r="B37" s="1" t="s">
        <v>41</v>
      </c>
      <c r="C37" s="1" t="s">
        <v>39</v>
      </c>
      <c r="D37" s="1">
        <v>5.8</v>
      </c>
      <c r="E37" s="1" t="s">
        <v>42</v>
      </c>
      <c r="F37" s="1">
        <v>62.2</v>
      </c>
      <c r="G37" s="3">
        <f aca="true" t="shared" si="4" ref="G37:G68">(F37*60)*$G$1/206265</f>
        <v>36.18645916660606</v>
      </c>
      <c r="H37" s="3">
        <f t="shared" si="1"/>
        <v>100.51794212946128</v>
      </c>
      <c r="I37" s="23">
        <f t="shared" si="2"/>
        <v>994.8472668810289</v>
      </c>
      <c r="J37" s="5">
        <f t="shared" si="3"/>
        <v>110.53858520900322</v>
      </c>
      <c r="K37" s="1">
        <v>1</v>
      </c>
      <c r="L37" s="1">
        <v>34</v>
      </c>
      <c r="M37" s="1">
        <v>30</v>
      </c>
      <c r="N37" s="1">
        <v>39</v>
      </c>
      <c r="O37" s="1">
        <f>INT(Legenda!F40)</f>
        <v>75</v>
      </c>
      <c r="P37" s="1">
        <f>(Legenda!F40-O37)*60</f>
        <v>15</v>
      </c>
      <c r="Q37" s="1">
        <f>IF(Legenda!D40&gt;=Legenda!$E$5,"SI",)</f>
        <v>0</v>
      </c>
    </row>
    <row r="38" spans="1:17" ht="12.75">
      <c r="A38" s="1">
        <v>34</v>
      </c>
      <c r="B38" s="1"/>
      <c r="C38" s="1" t="s">
        <v>12</v>
      </c>
      <c r="D38" s="1">
        <v>5.2</v>
      </c>
      <c r="E38" s="1" t="s">
        <v>43</v>
      </c>
      <c r="F38" s="1">
        <v>35</v>
      </c>
      <c r="G38" s="3">
        <f t="shared" si="4"/>
        <v>20.362155479601483</v>
      </c>
      <c r="H38" s="3">
        <f t="shared" si="1"/>
        <v>56.56154299889301</v>
      </c>
      <c r="I38" s="23">
        <f t="shared" si="2"/>
        <v>1767.9857142857143</v>
      </c>
      <c r="J38" s="5">
        <f t="shared" si="3"/>
        <v>196.44285714285715</v>
      </c>
      <c r="K38" s="1">
        <v>2</v>
      </c>
      <c r="L38" s="1">
        <v>42</v>
      </c>
      <c r="M38" s="1">
        <v>42</v>
      </c>
      <c r="N38" s="1">
        <v>47</v>
      </c>
      <c r="O38" s="1">
        <f>INT(Legenda!F41)</f>
        <v>87</v>
      </c>
      <c r="P38" s="1">
        <f>(Legenda!F41-O38)*60</f>
        <v>22.999999999999545</v>
      </c>
      <c r="Q38" s="1">
        <f>IF(Legenda!D41&gt;=Legenda!$E$5,"SI",)</f>
        <v>0</v>
      </c>
    </row>
    <row r="39" spans="1:17" ht="12.75">
      <c r="A39" s="1">
        <v>35</v>
      </c>
      <c r="B39" s="1"/>
      <c r="C39" s="1" t="s">
        <v>12</v>
      </c>
      <c r="D39" s="1">
        <v>5.1</v>
      </c>
      <c r="E39" s="1" t="s">
        <v>44</v>
      </c>
      <c r="F39" s="1">
        <v>28.4</v>
      </c>
      <c r="G39" s="3">
        <f t="shared" si="4"/>
        <v>16.52243473201949</v>
      </c>
      <c r="H39" s="3">
        <f t="shared" si="1"/>
        <v>45.89565203338747</v>
      </c>
      <c r="I39" s="23">
        <f t="shared" si="2"/>
        <v>2178.855633802817</v>
      </c>
      <c r="J39" s="5">
        <f t="shared" si="3"/>
        <v>242.0950704225352</v>
      </c>
      <c r="K39" s="1">
        <v>6</v>
      </c>
      <c r="L39" s="1">
        <v>9</v>
      </c>
      <c r="M39" s="1">
        <v>24</v>
      </c>
      <c r="N39" s="1">
        <v>20</v>
      </c>
      <c r="O39" s="1">
        <f>INT(Legenda!F42)</f>
        <v>68</v>
      </c>
      <c r="P39" s="1">
        <f>(Legenda!F42-O39)*60</f>
        <v>56.00000000000023</v>
      </c>
      <c r="Q39" s="1">
        <f>IF(Legenda!D42&gt;=Legenda!$E$5,"SI",)</f>
        <v>0</v>
      </c>
    </row>
    <row r="40" spans="1:17" ht="12.75">
      <c r="A40" s="1">
        <v>36</v>
      </c>
      <c r="B40" s="1"/>
      <c r="C40" s="1" t="s">
        <v>12</v>
      </c>
      <c r="D40" s="1">
        <v>6</v>
      </c>
      <c r="E40" s="1" t="s">
        <v>45</v>
      </c>
      <c r="F40" s="1">
        <v>12</v>
      </c>
      <c r="G40" s="3">
        <f t="shared" si="4"/>
        <v>6.98131045014908</v>
      </c>
      <c r="H40" s="3">
        <f t="shared" si="1"/>
        <v>19.39252902819189</v>
      </c>
      <c r="I40" s="23">
        <f t="shared" si="2"/>
        <v>5156.625</v>
      </c>
      <c r="J40" s="5">
        <f t="shared" si="3"/>
        <v>572.9583333333334</v>
      </c>
      <c r="K40" s="1">
        <v>5</v>
      </c>
      <c r="L40" s="1">
        <v>36</v>
      </c>
      <c r="M40" s="1">
        <v>34</v>
      </c>
      <c r="N40" s="1">
        <v>8</v>
      </c>
      <c r="O40" s="1">
        <f>INT(Legenda!F43)</f>
        <v>78</v>
      </c>
      <c r="P40" s="1">
        <f>(Legenda!F43-O40)*60</f>
        <v>44.00000000000006</v>
      </c>
      <c r="Q40" s="1">
        <f>IF(Legenda!D43&gt;=Legenda!$E$5,"SI",)</f>
        <v>0</v>
      </c>
    </row>
    <row r="41" spans="1:17" ht="12.75">
      <c r="A41" s="1">
        <v>37</v>
      </c>
      <c r="B41" s="1"/>
      <c r="C41" s="1" t="s">
        <v>12</v>
      </c>
      <c r="D41" s="1">
        <v>5.6</v>
      </c>
      <c r="E41" s="1" t="s">
        <v>45</v>
      </c>
      <c r="F41" s="1">
        <v>22.4</v>
      </c>
      <c r="G41" s="3">
        <f t="shared" si="4"/>
        <v>13.03177950694495</v>
      </c>
      <c r="H41" s="3">
        <f t="shared" si="1"/>
        <v>36.19938751929153</v>
      </c>
      <c r="I41" s="23">
        <f t="shared" si="2"/>
        <v>2762.4776785714284</v>
      </c>
      <c r="J41" s="5">
        <f t="shared" si="3"/>
        <v>306.9419642857143</v>
      </c>
      <c r="K41" s="1">
        <v>5</v>
      </c>
      <c r="L41" s="1">
        <v>52</v>
      </c>
      <c r="M41" s="1">
        <v>32</v>
      </c>
      <c r="N41" s="1">
        <v>33</v>
      </c>
      <c r="O41" s="1">
        <f>INT(Legenda!F44)</f>
        <v>77</v>
      </c>
      <c r="P41" s="1">
        <f>(Legenda!F44-O41)*60</f>
        <v>9.000000000000341</v>
      </c>
      <c r="Q41" s="1">
        <f>IF(Legenda!D44&gt;=Legenda!$E$5,"SI",)</f>
        <v>0</v>
      </c>
    </row>
    <row r="42" spans="1:17" ht="12.75">
      <c r="A42" s="1">
        <v>38</v>
      </c>
      <c r="B42" s="1"/>
      <c r="C42" s="1" t="s">
        <v>12</v>
      </c>
      <c r="D42" s="1">
        <v>6.4</v>
      </c>
      <c r="E42" s="1" t="s">
        <v>45</v>
      </c>
      <c r="F42" s="1">
        <v>20.8</v>
      </c>
      <c r="G42" s="3">
        <f t="shared" si="4"/>
        <v>12.100938113591738</v>
      </c>
      <c r="H42" s="3">
        <f t="shared" si="1"/>
        <v>33.61371698219927</v>
      </c>
      <c r="I42" s="23">
        <f t="shared" si="2"/>
        <v>2974.975961538462</v>
      </c>
      <c r="J42" s="5">
        <f t="shared" si="3"/>
        <v>330.55288461538464</v>
      </c>
      <c r="K42" s="1">
        <v>5</v>
      </c>
      <c r="L42" s="1">
        <v>29</v>
      </c>
      <c r="M42" s="1">
        <v>35</v>
      </c>
      <c r="N42" s="1">
        <v>50</v>
      </c>
      <c r="O42" s="1">
        <f>INT(Legenda!F45)</f>
        <v>80</v>
      </c>
      <c r="P42" s="1">
        <f>(Legenda!F45-O42)*60</f>
        <v>26.000000000000227</v>
      </c>
      <c r="Q42" s="1">
        <f>IF(Legenda!D45&gt;=Legenda!$E$5,"SI",)</f>
        <v>0</v>
      </c>
    </row>
    <row r="43" spans="1:17" ht="12.75">
      <c r="A43" s="1">
        <v>39</v>
      </c>
      <c r="B43" s="1"/>
      <c r="C43" s="1" t="s">
        <v>12</v>
      </c>
      <c r="D43" s="1">
        <v>4.6</v>
      </c>
      <c r="E43" s="1" t="s">
        <v>36</v>
      </c>
      <c r="F43" s="1">
        <v>31.4</v>
      </c>
      <c r="G43" s="3">
        <f t="shared" si="4"/>
        <v>18.26776234455676</v>
      </c>
      <c r="H43" s="3">
        <f t="shared" si="1"/>
        <v>50.74378429043544</v>
      </c>
      <c r="I43" s="23">
        <f t="shared" si="2"/>
        <v>1970.684713375796</v>
      </c>
      <c r="J43" s="5">
        <f t="shared" si="3"/>
        <v>218.96496815286625</v>
      </c>
      <c r="K43" s="1">
        <v>21</v>
      </c>
      <c r="L43" s="1">
        <v>32</v>
      </c>
      <c r="M43" s="1">
        <v>48</v>
      </c>
      <c r="N43" s="1">
        <v>26</v>
      </c>
      <c r="O43" s="1">
        <f>INT(Legenda!F46)</f>
        <v>86</v>
      </c>
      <c r="P43" s="1">
        <f>(Legenda!F46-O43)*60</f>
        <v>58.000000000000114</v>
      </c>
      <c r="Q43" s="1" t="str">
        <f>IF(Legenda!D46&gt;=Legenda!$E$5,"SI",)</f>
        <v>SI</v>
      </c>
    </row>
    <row r="44" spans="1:17" ht="12.75">
      <c r="A44" s="1">
        <v>40</v>
      </c>
      <c r="B44" s="1"/>
      <c r="C44" s="1" t="s">
        <v>46</v>
      </c>
      <c r="D44" s="1">
        <v>8.3</v>
      </c>
      <c r="E44" s="1" t="s">
        <v>48</v>
      </c>
      <c r="F44" s="1">
        <v>1</v>
      </c>
      <c r="G44" s="3">
        <f t="shared" si="4"/>
        <v>0.5817758708457567</v>
      </c>
      <c r="H44" s="3">
        <f t="shared" si="1"/>
        <v>1.6160440856826572</v>
      </c>
      <c r="I44" s="23">
        <f t="shared" si="2"/>
        <v>61879.5</v>
      </c>
      <c r="J44" s="5">
        <f t="shared" si="3"/>
        <v>6875.5</v>
      </c>
      <c r="K44" s="1">
        <v>12</v>
      </c>
      <c r="L44" s="1">
        <v>22</v>
      </c>
      <c r="M44" s="1">
        <v>58</v>
      </c>
      <c r="N44" s="1">
        <v>5</v>
      </c>
      <c r="O44" s="1">
        <f>INT(Legenda!F47)</f>
        <v>77</v>
      </c>
      <c r="P44" s="1">
        <f>(Legenda!F47-O44)*60</f>
        <v>18.999999999999773</v>
      </c>
      <c r="Q44" s="1" t="str">
        <f>IF(Legenda!D47&gt;=Legenda!$E$5,"SI",)</f>
        <v>SI</v>
      </c>
    </row>
    <row r="45" spans="1:17" ht="12.75">
      <c r="A45" s="1">
        <v>41</v>
      </c>
      <c r="B45" s="1"/>
      <c r="C45" s="1" t="s">
        <v>12</v>
      </c>
      <c r="D45" s="1">
        <v>4.5</v>
      </c>
      <c r="E45" s="1" t="s">
        <v>47</v>
      </c>
      <c r="F45" s="1">
        <v>38</v>
      </c>
      <c r="G45" s="3">
        <f t="shared" si="4"/>
        <v>22.107483092138754</v>
      </c>
      <c r="H45" s="3">
        <f t="shared" si="1"/>
        <v>61.40967525594099</v>
      </c>
      <c r="I45" s="23">
        <f t="shared" si="2"/>
        <v>1628.407894736842</v>
      </c>
      <c r="J45" s="5">
        <f t="shared" si="3"/>
        <v>180.93421052631578</v>
      </c>
      <c r="K45" s="1">
        <v>6</v>
      </c>
      <c r="L45" s="1">
        <v>47</v>
      </c>
      <c r="M45" s="1">
        <v>-20</v>
      </c>
      <c r="N45" s="1">
        <v>-44</v>
      </c>
      <c r="O45" s="1">
        <f>INT(Legenda!F48)</f>
        <v>23</v>
      </c>
      <c r="P45" s="1">
        <f>(Legenda!F48-O45)*60</f>
        <v>52.00000000000003</v>
      </c>
      <c r="Q45" s="1">
        <f>IF(Legenda!D48&gt;=Legenda!$E$5,"SI",)</f>
        <v>0</v>
      </c>
    </row>
    <row r="46" spans="1:17" ht="12.75">
      <c r="A46" s="1">
        <v>42</v>
      </c>
      <c r="B46" s="1" t="s">
        <v>49</v>
      </c>
      <c r="C46" s="1" t="s">
        <v>20</v>
      </c>
      <c r="D46" s="1">
        <v>4</v>
      </c>
      <c r="E46" s="1" t="s">
        <v>50</v>
      </c>
      <c r="F46" s="1">
        <v>64.4</v>
      </c>
      <c r="G46" s="3">
        <f t="shared" si="4"/>
        <v>37.466366082466735</v>
      </c>
      <c r="H46" s="3">
        <f t="shared" si="1"/>
        <v>104.07323911796315</v>
      </c>
      <c r="I46" s="23">
        <f t="shared" si="2"/>
        <v>960.861801242236</v>
      </c>
      <c r="J46" s="5">
        <f t="shared" si="3"/>
        <v>106.76242236024844</v>
      </c>
      <c r="K46" s="1">
        <v>5</v>
      </c>
      <c r="L46" s="1">
        <v>35</v>
      </c>
      <c r="M46" s="1">
        <v>-5</v>
      </c>
      <c r="N46" s="1">
        <v>-27</v>
      </c>
      <c r="O46" s="1">
        <f>INT(Legenda!F49)</f>
        <v>39</v>
      </c>
      <c r="P46" s="1">
        <f>(Legenda!F49-O46)*60</f>
        <v>8.999999999999915</v>
      </c>
      <c r="Q46" s="1">
        <f>IF(Legenda!D49&gt;=Legenda!$E$5,"SI",)</f>
        <v>0</v>
      </c>
    </row>
    <row r="47" spans="1:17" ht="12.75">
      <c r="A47" s="1">
        <v>43</v>
      </c>
      <c r="B47" s="1"/>
      <c r="C47" s="1" t="s">
        <v>20</v>
      </c>
      <c r="D47" s="1">
        <v>8</v>
      </c>
      <c r="E47" s="1" t="s">
        <v>50</v>
      </c>
      <c r="F47" s="1">
        <v>19</v>
      </c>
      <c r="G47" s="3">
        <f t="shared" si="4"/>
        <v>11.053741546069377</v>
      </c>
      <c r="H47" s="3">
        <f t="shared" si="1"/>
        <v>30.704837627970495</v>
      </c>
      <c r="I47" s="23">
        <f t="shared" si="2"/>
        <v>3256.815789473684</v>
      </c>
      <c r="J47" s="5">
        <f t="shared" si="3"/>
        <v>361.86842105263156</v>
      </c>
      <c r="K47" s="1">
        <v>5</v>
      </c>
      <c r="L47" s="1">
        <v>36</v>
      </c>
      <c r="M47" s="1">
        <v>-5</v>
      </c>
      <c r="N47" s="1">
        <v>-16</v>
      </c>
      <c r="O47" s="1">
        <f>INT(Legenda!F50)</f>
        <v>39</v>
      </c>
      <c r="P47" s="1">
        <f>(Legenda!F50-O47)*60</f>
        <v>20.000000000000142</v>
      </c>
      <c r="Q47" s="1">
        <f>IF(Legenda!D50&gt;=Legenda!$E$5,"SI",)</f>
        <v>0</v>
      </c>
    </row>
    <row r="48" spans="1:17" ht="12.75">
      <c r="A48" s="1">
        <v>44</v>
      </c>
      <c r="B48" s="1" t="s">
        <v>51</v>
      </c>
      <c r="C48" s="1" t="s">
        <v>12</v>
      </c>
      <c r="D48" s="1">
        <v>3.1</v>
      </c>
      <c r="E48" s="1" t="s">
        <v>52</v>
      </c>
      <c r="F48" s="1">
        <v>95</v>
      </c>
      <c r="G48" s="3">
        <f t="shared" si="4"/>
        <v>55.26870773034688</v>
      </c>
      <c r="H48" s="3">
        <f t="shared" si="1"/>
        <v>153.52418813985244</v>
      </c>
      <c r="I48" s="23">
        <f t="shared" si="2"/>
        <v>651.3631578947368</v>
      </c>
      <c r="J48" s="5">
        <f t="shared" si="3"/>
        <v>72.37368421052632</v>
      </c>
      <c r="K48" s="1">
        <v>8</v>
      </c>
      <c r="L48" s="1">
        <v>40</v>
      </c>
      <c r="M48" s="1">
        <v>19</v>
      </c>
      <c r="N48" s="1">
        <v>59</v>
      </c>
      <c r="O48" s="1">
        <f>INT(Legenda!F51)</f>
        <v>64</v>
      </c>
      <c r="P48" s="1">
        <f>(Legenda!F51-O48)*60</f>
        <v>35.00000000000057</v>
      </c>
      <c r="Q48" s="1">
        <f>IF(Legenda!D51&gt;=Legenda!$E$5,"SI",)</f>
        <v>0</v>
      </c>
    </row>
    <row r="49" spans="1:17" ht="12.75">
      <c r="A49" s="1">
        <v>45</v>
      </c>
      <c r="B49" s="1" t="s">
        <v>53</v>
      </c>
      <c r="C49" s="1" t="s">
        <v>12</v>
      </c>
      <c r="D49" s="1">
        <v>1.2</v>
      </c>
      <c r="E49" s="1" t="s">
        <v>5</v>
      </c>
      <c r="F49" s="1">
        <v>107.5</v>
      </c>
      <c r="G49" s="3">
        <f t="shared" si="4"/>
        <v>62.540906115918844</v>
      </c>
      <c r="H49" s="3">
        <f t="shared" si="1"/>
        <v>173.72473921088567</v>
      </c>
      <c r="I49" s="23">
        <f t="shared" si="2"/>
        <v>575.6232558139535</v>
      </c>
      <c r="J49" s="5">
        <f t="shared" si="3"/>
        <v>63.95813953488372</v>
      </c>
      <c r="K49" s="1">
        <v>3</v>
      </c>
      <c r="L49" s="1">
        <v>47</v>
      </c>
      <c r="M49" s="1">
        <v>24</v>
      </c>
      <c r="N49" s="1">
        <v>7</v>
      </c>
      <c r="O49" s="1">
        <f>INT(Legenda!F52)</f>
        <v>68</v>
      </c>
      <c r="P49" s="1">
        <f>(Legenda!F52-O49)*60</f>
        <v>43.000000000000114</v>
      </c>
      <c r="Q49" s="1">
        <f>IF(Legenda!D52&gt;=Legenda!$E$5,"SI",)</f>
        <v>0</v>
      </c>
    </row>
    <row r="50" spans="1:17" ht="12.75">
      <c r="A50" s="1">
        <v>46</v>
      </c>
      <c r="B50" s="1"/>
      <c r="C50" s="1" t="s">
        <v>12</v>
      </c>
      <c r="D50" s="1">
        <v>6.1</v>
      </c>
      <c r="E50" s="1" t="s">
        <v>54</v>
      </c>
      <c r="F50" s="1">
        <v>26.6</v>
      </c>
      <c r="G50" s="3">
        <f t="shared" si="4"/>
        <v>15.475238164497128</v>
      </c>
      <c r="H50" s="3">
        <f t="shared" si="1"/>
        <v>42.98677267915869</v>
      </c>
      <c r="I50" s="23">
        <f t="shared" si="2"/>
        <v>2326.296992481203</v>
      </c>
      <c r="J50" s="5">
        <f t="shared" si="3"/>
        <v>258.47744360902254</v>
      </c>
      <c r="K50" s="1">
        <v>7</v>
      </c>
      <c r="L50" s="1">
        <v>42</v>
      </c>
      <c r="M50" s="1">
        <v>-14</v>
      </c>
      <c r="N50" s="1">
        <v>-49</v>
      </c>
      <c r="O50" s="1">
        <f>INT(Legenda!F53)</f>
        <v>29</v>
      </c>
      <c r="P50" s="1">
        <f>(Legenda!F53-O50)*60</f>
        <v>47.0000000000001</v>
      </c>
      <c r="Q50" s="1">
        <f>IF(Legenda!D53&gt;=Legenda!$E$5,"SI",)</f>
        <v>0</v>
      </c>
    </row>
    <row r="51" spans="1:17" ht="12.75">
      <c r="A51" s="1">
        <v>47</v>
      </c>
      <c r="B51" s="1"/>
      <c r="C51" s="1" t="s">
        <v>12</v>
      </c>
      <c r="D51" s="1">
        <v>4.4</v>
      </c>
      <c r="E51" s="1" t="s">
        <v>54</v>
      </c>
      <c r="F51" s="1">
        <v>29.8</v>
      </c>
      <c r="G51" s="3">
        <f t="shared" si="4"/>
        <v>17.33692095120355</v>
      </c>
      <c r="H51" s="3">
        <f t="shared" si="1"/>
        <v>48.15811375334319</v>
      </c>
      <c r="I51" s="23">
        <f t="shared" si="2"/>
        <v>2076.493288590604</v>
      </c>
      <c r="J51" s="5">
        <f t="shared" si="3"/>
        <v>230.7214765100671</v>
      </c>
      <c r="K51" s="1">
        <v>7</v>
      </c>
      <c r="L51" s="1">
        <v>37</v>
      </c>
      <c r="M51" s="1">
        <v>-14</v>
      </c>
      <c r="N51" s="1">
        <v>-30</v>
      </c>
      <c r="O51" s="1">
        <f>INT(Legenda!F54)</f>
        <v>30</v>
      </c>
      <c r="P51" s="1">
        <f>(Legenda!F54-O51)*60</f>
        <v>6.000000000000085</v>
      </c>
      <c r="Q51" s="1">
        <f>IF(Legenda!D54&gt;=Legenda!$E$5,"SI",)</f>
        <v>0</v>
      </c>
    </row>
    <row r="52" spans="1:17" ht="12.75">
      <c r="A52" s="1">
        <v>48</v>
      </c>
      <c r="B52" s="1"/>
      <c r="C52" s="1" t="s">
        <v>12</v>
      </c>
      <c r="D52" s="1">
        <v>5.8</v>
      </c>
      <c r="E52" s="1" t="s">
        <v>55</v>
      </c>
      <c r="F52" s="1">
        <v>54</v>
      </c>
      <c r="G52" s="3">
        <f t="shared" si="4"/>
        <v>31.415897025670862</v>
      </c>
      <c r="H52" s="3">
        <f t="shared" si="1"/>
        <v>87.26638062686351</v>
      </c>
      <c r="I52" s="23">
        <f t="shared" si="2"/>
        <v>1145.9166666666667</v>
      </c>
      <c r="J52" s="5">
        <f t="shared" si="3"/>
        <v>127.32407407407408</v>
      </c>
      <c r="K52" s="1">
        <v>8</v>
      </c>
      <c r="L52" s="1">
        <v>14</v>
      </c>
      <c r="M52" s="1">
        <v>-5</v>
      </c>
      <c r="N52" s="1">
        <v>-48</v>
      </c>
      <c r="O52" s="1">
        <f>INT(Legenda!F55)</f>
        <v>38</v>
      </c>
      <c r="P52" s="1">
        <f>(Legenda!F55-O52)*60</f>
        <v>48.000000000000256</v>
      </c>
      <c r="Q52" s="1">
        <f>IF(Legenda!D55&gt;=Legenda!$E$5,"SI",)</f>
        <v>0</v>
      </c>
    </row>
    <row r="53" spans="1:17" ht="12.75">
      <c r="A53" s="1">
        <v>49</v>
      </c>
      <c r="B53" s="1"/>
      <c r="C53" s="1" t="s">
        <v>39</v>
      </c>
      <c r="D53" s="1">
        <v>8.4</v>
      </c>
      <c r="E53" s="1" t="s">
        <v>56</v>
      </c>
      <c r="F53" s="1">
        <v>8.8</v>
      </c>
      <c r="G53" s="3">
        <f t="shared" si="4"/>
        <v>5.1196276634426585</v>
      </c>
      <c r="H53" s="3">
        <f t="shared" si="1"/>
        <v>14.221187954007386</v>
      </c>
      <c r="I53" s="23">
        <f t="shared" si="2"/>
        <v>7031.761363636364</v>
      </c>
      <c r="J53" s="5">
        <f t="shared" si="3"/>
        <v>781.3068181818181</v>
      </c>
      <c r="K53" s="1">
        <v>12</v>
      </c>
      <c r="L53" s="1">
        <v>30</v>
      </c>
      <c r="M53" s="1">
        <v>8</v>
      </c>
      <c r="N53" s="1">
        <v>0</v>
      </c>
      <c r="O53" s="1">
        <f>INT(Legenda!F56)</f>
        <v>52</v>
      </c>
      <c r="P53" s="1">
        <f>(Legenda!F56-O53)*60</f>
        <v>36.000000000000085</v>
      </c>
      <c r="Q53" s="1">
        <f>IF(Legenda!D56&gt;=Legenda!$E$5,"SI",)</f>
        <v>0</v>
      </c>
    </row>
    <row r="54" spans="1:17" ht="12.75">
      <c r="A54" s="1">
        <v>50</v>
      </c>
      <c r="B54" s="1"/>
      <c r="C54" s="1" t="s">
        <v>12</v>
      </c>
      <c r="D54" s="1">
        <v>5.9</v>
      </c>
      <c r="E54" s="1" t="s">
        <v>57</v>
      </c>
      <c r="F54" s="1">
        <v>16</v>
      </c>
      <c r="G54" s="3">
        <f t="shared" si="4"/>
        <v>9.308413933532107</v>
      </c>
      <c r="H54" s="3">
        <f t="shared" si="1"/>
        <v>25.856705370922516</v>
      </c>
      <c r="I54" s="23">
        <f t="shared" si="2"/>
        <v>3867.46875</v>
      </c>
      <c r="J54" s="5">
        <f t="shared" si="3"/>
        <v>429.71875</v>
      </c>
      <c r="K54" s="1">
        <v>7</v>
      </c>
      <c r="L54" s="1">
        <v>3</v>
      </c>
      <c r="M54" s="1">
        <v>-8</v>
      </c>
      <c r="N54" s="1">
        <v>-20</v>
      </c>
      <c r="O54" s="1">
        <f>INT(Legenda!F57)</f>
        <v>36</v>
      </c>
      <c r="P54" s="1">
        <f>(Legenda!F57-O54)*60</f>
        <v>15.999999999999943</v>
      </c>
      <c r="Q54" s="1">
        <f>IF(Legenda!D57&gt;=Legenda!$E$5,"SI",)</f>
        <v>0</v>
      </c>
    </row>
    <row r="55" spans="1:17" ht="12.75">
      <c r="A55" s="1">
        <v>51</v>
      </c>
      <c r="B55" s="1" t="s">
        <v>58</v>
      </c>
      <c r="C55" s="1" t="s">
        <v>39</v>
      </c>
      <c r="D55" s="1">
        <v>8.3</v>
      </c>
      <c r="E55" s="1" t="s">
        <v>7</v>
      </c>
      <c r="F55" s="1">
        <v>10.2</v>
      </c>
      <c r="G55" s="3">
        <f t="shared" si="4"/>
        <v>5.934113882626718</v>
      </c>
      <c r="H55" s="3">
        <f t="shared" si="1"/>
        <v>16.483649673963107</v>
      </c>
      <c r="I55" s="23">
        <f t="shared" si="2"/>
        <v>6066.617647058823</v>
      </c>
      <c r="J55" s="5">
        <f t="shared" si="3"/>
        <v>674.0686274509804</v>
      </c>
      <c r="K55" s="1">
        <v>13</v>
      </c>
      <c r="L55" s="1">
        <v>30</v>
      </c>
      <c r="M55" s="1">
        <v>47</v>
      </c>
      <c r="N55" s="1">
        <v>12</v>
      </c>
      <c r="O55" s="1">
        <f>INT(Legenda!F58)</f>
        <v>88</v>
      </c>
      <c r="P55" s="1">
        <f>(Legenda!F58-O55)*60</f>
        <v>11.999999999999318</v>
      </c>
      <c r="Q55" s="1" t="str">
        <f>IF(Legenda!D58&gt;=Legenda!$E$5,"SI",)</f>
        <v>SI</v>
      </c>
    </row>
    <row r="56" spans="1:17" ht="12.75">
      <c r="A56" s="1">
        <v>52</v>
      </c>
      <c r="B56" s="1"/>
      <c r="C56" s="1" t="s">
        <v>12</v>
      </c>
      <c r="D56" s="1">
        <v>6.9</v>
      </c>
      <c r="E56" s="1" t="s">
        <v>59</v>
      </c>
      <c r="F56" s="1">
        <v>12.6</v>
      </c>
      <c r="G56" s="3">
        <f t="shared" si="4"/>
        <v>7.330375972656534</v>
      </c>
      <c r="H56" s="3">
        <f t="shared" si="1"/>
        <v>20.362155479601483</v>
      </c>
      <c r="I56" s="23">
        <f t="shared" si="2"/>
        <v>4911.071428571428</v>
      </c>
      <c r="J56" s="5">
        <f t="shared" si="3"/>
        <v>545.6746031746031</v>
      </c>
      <c r="K56" s="1">
        <v>23</v>
      </c>
      <c r="L56" s="1">
        <v>24</v>
      </c>
      <c r="M56" s="1">
        <v>61</v>
      </c>
      <c r="N56" s="1">
        <v>35</v>
      </c>
      <c r="O56" s="1">
        <f>INT(Legenda!F59)</f>
        <v>73</v>
      </c>
      <c r="P56" s="1">
        <f>(Legenda!F59-O56)*60</f>
        <v>48.99999999999977</v>
      </c>
      <c r="Q56" s="1" t="str">
        <f>IF(Legenda!D59&gt;=Legenda!$E$5,"SI",)</f>
        <v>SI</v>
      </c>
    </row>
    <row r="57" spans="1:17" ht="12.75">
      <c r="A57" s="1">
        <v>53</v>
      </c>
      <c r="B57" s="1"/>
      <c r="C57" s="1" t="s">
        <v>12</v>
      </c>
      <c r="D57" s="1">
        <v>7.6</v>
      </c>
      <c r="E57" s="1" t="s">
        <v>60</v>
      </c>
      <c r="F57" s="1">
        <v>12.2</v>
      </c>
      <c r="G57" s="3">
        <f t="shared" si="4"/>
        <v>7.097665624318231</v>
      </c>
      <c r="H57" s="3">
        <f t="shared" si="1"/>
        <v>19.71573784532842</v>
      </c>
      <c r="I57" s="23">
        <f t="shared" si="2"/>
        <v>5072.0901639344265</v>
      </c>
      <c r="J57" s="5">
        <f t="shared" si="3"/>
        <v>563.5655737704918</v>
      </c>
      <c r="K57" s="1">
        <v>13</v>
      </c>
      <c r="L57" s="1">
        <v>13</v>
      </c>
      <c r="M57" s="1">
        <v>18</v>
      </c>
      <c r="N57" s="1">
        <v>10</v>
      </c>
      <c r="O57" s="1">
        <f>INT(Legenda!F60)</f>
        <v>62</v>
      </c>
      <c r="P57" s="1">
        <f>(Legenda!F60-O57)*60</f>
        <v>45.99999999999994</v>
      </c>
      <c r="Q57" s="1">
        <f>IF(Legenda!D60&gt;=Legenda!$E$5,"SI",)</f>
        <v>0</v>
      </c>
    </row>
    <row r="58" spans="1:17" ht="12.75">
      <c r="A58" s="1">
        <v>54</v>
      </c>
      <c r="B58" s="1"/>
      <c r="C58" s="1" t="s">
        <v>4</v>
      </c>
      <c r="D58" s="1">
        <v>7.6</v>
      </c>
      <c r="E58" s="1" t="s">
        <v>21</v>
      </c>
      <c r="F58" s="1">
        <v>9</v>
      </c>
      <c r="G58" s="3">
        <f t="shared" si="4"/>
        <v>5.23598283761181</v>
      </c>
      <c r="H58" s="3">
        <f t="shared" si="1"/>
        <v>14.544396771143916</v>
      </c>
      <c r="I58" s="23">
        <f t="shared" si="2"/>
        <v>6875.5</v>
      </c>
      <c r="J58" s="5">
        <f t="shared" si="3"/>
        <v>763.9444444444445</v>
      </c>
      <c r="K58" s="1">
        <v>18</v>
      </c>
      <c r="L58" s="1">
        <v>55</v>
      </c>
      <c r="M58" s="1">
        <v>-30</v>
      </c>
      <c r="N58" s="1">
        <v>-29</v>
      </c>
      <c r="O58" s="1">
        <f>INT(Legenda!F61)</f>
        <v>14</v>
      </c>
      <c r="P58" s="1">
        <f>(Legenda!F61-O58)*60</f>
        <v>7.000000000000028</v>
      </c>
      <c r="Q58" s="1">
        <f>IF(Legenda!D61&gt;=Legenda!$E$5,"SI",)</f>
        <v>0</v>
      </c>
    </row>
    <row r="59" spans="1:17" ht="12.75">
      <c r="A59" s="1">
        <v>55</v>
      </c>
      <c r="B59" s="1"/>
      <c r="C59" s="1" t="s">
        <v>4</v>
      </c>
      <c r="D59" s="1">
        <v>6.7</v>
      </c>
      <c r="E59" s="1" t="s">
        <v>21</v>
      </c>
      <c r="F59" s="1">
        <v>19</v>
      </c>
      <c r="G59" s="3">
        <f t="shared" si="4"/>
        <v>11.053741546069377</v>
      </c>
      <c r="H59" s="3">
        <f t="shared" si="1"/>
        <v>30.704837627970495</v>
      </c>
      <c r="I59" s="23">
        <f t="shared" si="2"/>
        <v>3256.815789473684</v>
      </c>
      <c r="J59" s="5">
        <f t="shared" si="3"/>
        <v>361.86842105263156</v>
      </c>
      <c r="K59" s="1">
        <v>19</v>
      </c>
      <c r="L59" s="1">
        <v>40</v>
      </c>
      <c r="M59" s="1">
        <v>-30</v>
      </c>
      <c r="N59" s="1">
        <v>-58</v>
      </c>
      <c r="O59" s="1">
        <f>INT(Legenda!F62)</f>
        <v>13</v>
      </c>
      <c r="P59" s="1">
        <f>(Legenda!F62-O59)*60</f>
        <v>38.000000000000185</v>
      </c>
      <c r="Q59" s="1">
        <f>IF(Legenda!D62&gt;=Legenda!$E$5,"SI",)</f>
        <v>0</v>
      </c>
    </row>
    <row r="60" spans="1:17" ht="12.75">
      <c r="A60" s="1">
        <v>56</v>
      </c>
      <c r="B60" s="1"/>
      <c r="C60" s="1" t="s">
        <v>4</v>
      </c>
      <c r="D60" s="1">
        <v>8.3</v>
      </c>
      <c r="E60" s="1" t="s">
        <v>61</v>
      </c>
      <c r="F60" s="1">
        <v>6.6</v>
      </c>
      <c r="G60" s="3">
        <f t="shared" si="4"/>
        <v>3.839720747581994</v>
      </c>
      <c r="H60" s="3">
        <f t="shared" si="1"/>
        <v>10.665890965505538</v>
      </c>
      <c r="I60" s="23">
        <f t="shared" si="2"/>
        <v>9375.681818181818</v>
      </c>
      <c r="J60" s="5">
        <f t="shared" si="3"/>
        <v>1041.7424242424242</v>
      </c>
      <c r="K60" s="1">
        <v>19</v>
      </c>
      <c r="L60" s="1">
        <v>17</v>
      </c>
      <c r="M60" s="1">
        <v>30</v>
      </c>
      <c r="N60" s="1">
        <v>11</v>
      </c>
      <c r="O60" s="1">
        <f>INT(Legenda!F63)</f>
        <v>74</v>
      </c>
      <c r="P60" s="1">
        <f>(Legenda!F63-O60)*60</f>
        <v>46.999999999999886</v>
      </c>
      <c r="Q60" s="1">
        <f>IF(Legenda!D63&gt;=Legenda!$E$5,"SI",)</f>
        <v>0</v>
      </c>
    </row>
    <row r="61" spans="1:17" ht="12.75">
      <c r="A61" s="1">
        <v>57</v>
      </c>
      <c r="B61" s="1" t="s">
        <v>62</v>
      </c>
      <c r="C61" s="1" t="s">
        <v>132</v>
      </c>
      <c r="D61" s="1">
        <v>8.9</v>
      </c>
      <c r="E61" s="1" t="s">
        <v>61</v>
      </c>
      <c r="F61" s="1">
        <v>1.5</v>
      </c>
      <c r="G61" s="3">
        <f t="shared" si="4"/>
        <v>0.872663806268635</v>
      </c>
      <c r="H61" s="3">
        <f t="shared" si="1"/>
        <v>2.4240661285239864</v>
      </c>
      <c r="I61" s="23">
        <f t="shared" si="2"/>
        <v>41253</v>
      </c>
      <c r="J61" s="5">
        <f t="shared" si="3"/>
        <v>4583.666666666667</v>
      </c>
      <c r="K61" s="1">
        <v>18</v>
      </c>
      <c r="L61" s="1">
        <v>54</v>
      </c>
      <c r="M61" s="1">
        <v>33</v>
      </c>
      <c r="N61" s="1">
        <v>2</v>
      </c>
      <c r="O61" s="1">
        <f>INT(Legenda!F64)</f>
        <v>77</v>
      </c>
      <c r="P61" s="1">
        <f>(Legenda!F64-O61)*60</f>
        <v>37.999999999999545</v>
      </c>
      <c r="Q61" s="1">
        <f>IF(Legenda!D64&gt;=Legenda!$E$5,"SI",)</f>
        <v>0</v>
      </c>
    </row>
    <row r="62" spans="1:17" ht="12.75">
      <c r="A62" s="1">
        <v>58</v>
      </c>
      <c r="B62" s="1"/>
      <c r="C62" s="1" t="s">
        <v>39</v>
      </c>
      <c r="D62" s="1">
        <v>9.8</v>
      </c>
      <c r="E62" s="1" t="s">
        <v>56</v>
      </c>
      <c r="F62" s="1">
        <v>5.3</v>
      </c>
      <c r="G62" s="3">
        <f t="shared" si="4"/>
        <v>3.0834121154825103</v>
      </c>
      <c r="H62" s="3">
        <f t="shared" si="1"/>
        <v>8.565033654118084</v>
      </c>
      <c r="I62" s="23">
        <f t="shared" si="2"/>
        <v>11675.377358490565</v>
      </c>
      <c r="J62" s="5">
        <f t="shared" si="3"/>
        <v>1297.2641509433963</v>
      </c>
      <c r="K62" s="1">
        <v>12</v>
      </c>
      <c r="L62" s="1">
        <v>38</v>
      </c>
      <c r="M62" s="1">
        <v>11</v>
      </c>
      <c r="N62" s="1">
        <v>49</v>
      </c>
      <c r="O62" s="1">
        <f>INT(Legenda!F65)</f>
        <v>56</v>
      </c>
      <c r="P62" s="1">
        <f>(Legenda!F65-O62)*60</f>
        <v>25.000000000000284</v>
      </c>
      <c r="Q62" s="1">
        <f>IF(Legenda!D65&gt;=Legenda!$E$5,"SI",)</f>
        <v>0</v>
      </c>
    </row>
    <row r="63" spans="1:17" ht="12.75">
      <c r="A63" s="1">
        <v>59</v>
      </c>
      <c r="B63" s="1"/>
      <c r="C63" s="1" t="s">
        <v>39</v>
      </c>
      <c r="D63" s="1">
        <v>9.7</v>
      </c>
      <c r="E63" s="1" t="s">
        <v>56</v>
      </c>
      <c r="F63" s="1">
        <v>4.9</v>
      </c>
      <c r="G63" s="3">
        <f t="shared" si="4"/>
        <v>2.8507017671442076</v>
      </c>
      <c r="H63" s="3">
        <f t="shared" si="1"/>
        <v>7.918616019845021</v>
      </c>
      <c r="I63" s="23">
        <f t="shared" si="2"/>
        <v>12628.469387755104</v>
      </c>
      <c r="J63" s="5">
        <f t="shared" si="3"/>
        <v>1403.1632653061224</v>
      </c>
      <c r="K63" s="1">
        <v>12</v>
      </c>
      <c r="L63" s="1">
        <v>42</v>
      </c>
      <c r="M63" s="1">
        <v>11</v>
      </c>
      <c r="N63" s="1">
        <v>39</v>
      </c>
      <c r="O63" s="1">
        <f>INT(Legenda!F66)</f>
        <v>56</v>
      </c>
      <c r="P63" s="1">
        <f>(Legenda!F66-O63)*60</f>
        <v>15</v>
      </c>
      <c r="Q63" s="1">
        <f>IF(Legenda!D66&gt;=Legenda!$E$5,"SI",)</f>
        <v>0</v>
      </c>
    </row>
    <row r="64" spans="1:17" ht="12.75">
      <c r="A64" s="1">
        <v>60</v>
      </c>
      <c r="B64" s="1"/>
      <c r="C64" s="1" t="s">
        <v>39</v>
      </c>
      <c r="D64" s="1">
        <v>8.8</v>
      </c>
      <c r="E64" s="1" t="s">
        <v>56</v>
      </c>
      <c r="F64" s="1">
        <v>7.1</v>
      </c>
      <c r="G64" s="3">
        <f t="shared" si="4"/>
        <v>4.130608683004873</v>
      </c>
      <c r="H64" s="3">
        <f t="shared" si="1"/>
        <v>11.473913008346868</v>
      </c>
      <c r="I64" s="23">
        <f t="shared" si="2"/>
        <v>8715.422535211268</v>
      </c>
      <c r="J64" s="5">
        <f t="shared" si="3"/>
        <v>968.3802816901408</v>
      </c>
      <c r="K64" s="1">
        <v>12</v>
      </c>
      <c r="L64" s="1">
        <v>44</v>
      </c>
      <c r="M64" s="1">
        <v>11</v>
      </c>
      <c r="N64" s="1">
        <v>33</v>
      </c>
      <c r="O64" s="1">
        <f>INT(Legenda!F67)</f>
        <v>56</v>
      </c>
      <c r="P64" s="1">
        <f>(Legenda!F67-O64)*60</f>
        <v>9.000000000000341</v>
      </c>
      <c r="Q64" s="1">
        <f>IF(Legenda!D67&gt;=Legenda!$E$5,"SI",)</f>
        <v>0</v>
      </c>
    </row>
    <row r="65" spans="1:17" ht="12.75">
      <c r="A65" s="1">
        <v>61</v>
      </c>
      <c r="B65" s="1"/>
      <c r="C65" s="1" t="s">
        <v>39</v>
      </c>
      <c r="D65" s="1">
        <v>9.7</v>
      </c>
      <c r="E65" s="1" t="s">
        <v>56</v>
      </c>
      <c r="F65" s="1">
        <v>6</v>
      </c>
      <c r="G65" s="3">
        <f t="shared" si="4"/>
        <v>3.49065522507454</v>
      </c>
      <c r="H65" s="3">
        <f t="shared" si="1"/>
        <v>9.696264514095946</v>
      </c>
      <c r="I65" s="23">
        <f t="shared" si="2"/>
        <v>10313.25</v>
      </c>
      <c r="J65" s="5">
        <f t="shared" si="3"/>
        <v>1145.9166666666667</v>
      </c>
      <c r="K65" s="1">
        <v>12</v>
      </c>
      <c r="L65" s="1">
        <v>22</v>
      </c>
      <c r="M65" s="1">
        <v>4</v>
      </c>
      <c r="N65" s="1">
        <v>28</v>
      </c>
      <c r="O65" s="1">
        <f>INT(Legenda!F68)</f>
        <v>49</v>
      </c>
      <c r="P65" s="1">
        <f>(Legenda!F68-O65)*60</f>
        <v>4.000000000000199</v>
      </c>
      <c r="Q65" s="1">
        <f>IF(Legenda!D68&gt;=Legenda!$E$5,"SI",)</f>
        <v>0</v>
      </c>
    </row>
    <row r="66" spans="1:17" ht="12.75">
      <c r="A66" s="1">
        <v>62</v>
      </c>
      <c r="B66" s="1"/>
      <c r="C66" s="1" t="s">
        <v>4</v>
      </c>
      <c r="D66" s="1">
        <v>6.6</v>
      </c>
      <c r="E66" s="1" t="s">
        <v>22</v>
      </c>
      <c r="F66" s="1">
        <v>14</v>
      </c>
      <c r="G66" s="3">
        <f t="shared" si="4"/>
        <v>8.144862191840593</v>
      </c>
      <c r="H66" s="3">
        <f t="shared" si="1"/>
        <v>22.624617199557203</v>
      </c>
      <c r="I66" s="23">
        <f t="shared" si="2"/>
        <v>4419.964285714286</v>
      </c>
      <c r="J66" s="5">
        <f t="shared" si="3"/>
        <v>491.10714285714283</v>
      </c>
      <c r="K66" s="1">
        <v>17</v>
      </c>
      <c r="L66" s="1">
        <v>1</v>
      </c>
      <c r="M66" s="1">
        <v>-30</v>
      </c>
      <c r="N66" s="1">
        <v>-7</v>
      </c>
      <c r="O66" s="1">
        <f>INT(Legenda!F69)</f>
        <v>14</v>
      </c>
      <c r="P66" s="1">
        <f>(Legenda!F69-O66)*60</f>
        <v>29.000000000000057</v>
      </c>
      <c r="Q66" s="1">
        <f>IF(Legenda!D69&gt;=Legenda!$E$5,"SI",)</f>
        <v>0</v>
      </c>
    </row>
    <row r="67" spans="1:17" ht="12.75">
      <c r="A67" s="1">
        <v>63</v>
      </c>
      <c r="B67" s="1" t="s">
        <v>63</v>
      </c>
      <c r="C67" s="1" t="s">
        <v>39</v>
      </c>
      <c r="D67" s="1">
        <v>8.6</v>
      </c>
      <c r="E67" s="1" t="s">
        <v>7</v>
      </c>
      <c r="F67" s="1">
        <v>12</v>
      </c>
      <c r="G67" s="3">
        <f t="shared" si="4"/>
        <v>6.98131045014908</v>
      </c>
      <c r="H67" s="3">
        <f t="shared" si="1"/>
        <v>19.39252902819189</v>
      </c>
      <c r="I67" s="23">
        <f t="shared" si="2"/>
        <v>5156.625</v>
      </c>
      <c r="J67" s="5">
        <f t="shared" si="3"/>
        <v>572.9583333333334</v>
      </c>
      <c r="K67" s="1">
        <v>13</v>
      </c>
      <c r="L67" s="1">
        <v>16</v>
      </c>
      <c r="M67" s="1">
        <v>42</v>
      </c>
      <c r="N67" s="1">
        <v>2</v>
      </c>
      <c r="O67" s="1">
        <f>INT(Legenda!F70)</f>
        <v>86</v>
      </c>
      <c r="P67" s="1">
        <f>(Legenda!F70-O67)*60</f>
        <v>37.999999999999545</v>
      </c>
      <c r="Q67" s="1">
        <f>IF(Legenda!D70&gt;=Legenda!$E$5,"SI",)</f>
        <v>0</v>
      </c>
    </row>
    <row r="68" spans="1:17" ht="12.75">
      <c r="A68" s="1">
        <v>64</v>
      </c>
      <c r="B68" s="1" t="s">
        <v>64</v>
      </c>
      <c r="C68" s="1" t="s">
        <v>39</v>
      </c>
      <c r="D68" s="1">
        <v>8.5</v>
      </c>
      <c r="E68" s="1" t="s">
        <v>60</v>
      </c>
      <c r="F68" s="1">
        <v>8.9</v>
      </c>
      <c r="G68" s="3">
        <f t="shared" si="4"/>
        <v>5.177805250527235</v>
      </c>
      <c r="H68" s="3">
        <f t="shared" si="1"/>
        <v>14.382792362575653</v>
      </c>
      <c r="I68" s="23">
        <f t="shared" si="2"/>
        <v>6952.752808988764</v>
      </c>
      <c r="J68" s="5">
        <f t="shared" si="3"/>
        <v>772.5280898876405</v>
      </c>
      <c r="K68" s="1">
        <v>12</v>
      </c>
      <c r="L68" s="1">
        <v>57</v>
      </c>
      <c r="M68" s="1">
        <v>21</v>
      </c>
      <c r="N68" s="1">
        <v>41</v>
      </c>
      <c r="O68" s="1">
        <f>INT(Legenda!F71)</f>
        <v>66</v>
      </c>
      <c r="P68" s="1">
        <f>(Legenda!F71-O68)*60</f>
        <v>16.999999999999886</v>
      </c>
      <c r="Q68" s="1">
        <f>IF(Legenda!D71&gt;=Legenda!$E$5,"SI",)</f>
        <v>0</v>
      </c>
    </row>
    <row r="69" spans="1:17" ht="12.75">
      <c r="A69" s="1">
        <v>65</v>
      </c>
      <c r="B69" s="1"/>
      <c r="C69" s="1" t="s">
        <v>39</v>
      </c>
      <c r="D69" s="1">
        <v>9.3</v>
      </c>
      <c r="E69" s="1" t="s">
        <v>65</v>
      </c>
      <c r="F69" s="1">
        <v>9.4</v>
      </c>
      <c r="G69" s="3">
        <f aca="true" t="shared" si="5" ref="G69:G100">(F69*60)*$G$1/206265</f>
        <v>5.468693185950113</v>
      </c>
      <c r="H69" s="3">
        <f t="shared" si="1"/>
        <v>15.19081440541698</v>
      </c>
      <c r="I69" s="23">
        <f t="shared" si="2"/>
        <v>6582.925531914894</v>
      </c>
      <c r="J69" s="5">
        <f t="shared" si="3"/>
        <v>731.436170212766</v>
      </c>
      <c r="K69" s="1">
        <v>11</v>
      </c>
      <c r="L69" s="1">
        <v>19</v>
      </c>
      <c r="M69" s="1">
        <v>13</v>
      </c>
      <c r="N69" s="1">
        <v>5</v>
      </c>
      <c r="O69" s="1">
        <f>INT(Legenda!F72)</f>
        <v>57</v>
      </c>
      <c r="P69" s="1">
        <f>(Legenda!F72-O69)*60</f>
        <v>41.00000000000023</v>
      </c>
      <c r="Q69" s="1">
        <f>IF(Legenda!D72&gt;=Legenda!$E$5,"SI",)</f>
        <v>0</v>
      </c>
    </row>
    <row r="70" spans="1:17" ht="12.75">
      <c r="A70" s="1">
        <v>66</v>
      </c>
      <c r="B70" s="1"/>
      <c r="C70" s="1" t="s">
        <v>39</v>
      </c>
      <c r="D70" s="1">
        <v>9</v>
      </c>
      <c r="E70" s="1" t="s">
        <v>65</v>
      </c>
      <c r="F70" s="1">
        <v>8.6</v>
      </c>
      <c r="G70" s="3">
        <f t="shared" si="5"/>
        <v>5.003272489273507</v>
      </c>
      <c r="H70" s="3">
        <f aca="true" t="shared" si="6" ref="H70:H114">G70/36*100</f>
        <v>13.897979136870852</v>
      </c>
      <c r="I70" s="23">
        <f aca="true" t="shared" si="7" ref="I70:I114">IF(F70&lt;&gt;0,206265/((F70*60)/18),0)</f>
        <v>7195.290697674418</v>
      </c>
      <c r="J70" s="5">
        <f aca="true" t="shared" si="8" ref="J70:J114">IF(F70&lt;&gt;0,206265/((F70*60)/2),0)</f>
        <v>799.4767441860465</v>
      </c>
      <c r="K70" s="1">
        <v>11</v>
      </c>
      <c r="L70" s="1">
        <v>20</v>
      </c>
      <c r="M70" s="1">
        <v>12</v>
      </c>
      <c r="N70" s="1">
        <v>59</v>
      </c>
      <c r="O70" s="1">
        <f>INT(Legenda!F73)</f>
        <v>57</v>
      </c>
      <c r="P70" s="1">
        <f>(Legenda!F73-O70)*60</f>
        <v>35.00000000000014</v>
      </c>
      <c r="Q70" s="1">
        <f>IF(Legenda!D73&gt;=Legenda!$E$5,"SI",)</f>
        <v>0</v>
      </c>
    </row>
    <row r="71" spans="1:17" ht="12.75">
      <c r="A71" s="1">
        <v>67</v>
      </c>
      <c r="B71" s="1"/>
      <c r="C71" s="1" t="s">
        <v>12</v>
      </c>
      <c r="D71" s="1">
        <v>6.9</v>
      </c>
      <c r="E71" s="1" t="s">
        <v>52</v>
      </c>
      <c r="F71" s="1">
        <v>26.8</v>
      </c>
      <c r="G71" s="3">
        <f t="shared" si="5"/>
        <v>15.591593338666279</v>
      </c>
      <c r="H71" s="3">
        <f t="shared" si="6"/>
        <v>43.30998149629522</v>
      </c>
      <c r="I71" s="23">
        <f t="shared" si="7"/>
        <v>2308.9365671641795</v>
      </c>
      <c r="J71" s="5">
        <f t="shared" si="8"/>
        <v>256.5485074626866</v>
      </c>
      <c r="K71" s="1">
        <v>8</v>
      </c>
      <c r="L71" s="1">
        <v>50</v>
      </c>
      <c r="M71" s="1">
        <v>11</v>
      </c>
      <c r="N71" s="1">
        <v>49</v>
      </c>
      <c r="O71" s="1">
        <f>INT(Legenda!F74)</f>
        <v>56</v>
      </c>
      <c r="P71" s="1">
        <f>(Legenda!F74-O71)*60</f>
        <v>25.000000000000284</v>
      </c>
      <c r="Q71" s="1">
        <f>IF(Legenda!D74&gt;=Legenda!$E$5,"SI",)</f>
        <v>0</v>
      </c>
    </row>
    <row r="72" spans="1:17" ht="12.75">
      <c r="A72" s="1">
        <v>68</v>
      </c>
      <c r="B72" s="1"/>
      <c r="C72" s="1" t="s">
        <v>4</v>
      </c>
      <c r="D72" s="1">
        <v>8</v>
      </c>
      <c r="E72" s="1" t="s">
        <v>55</v>
      </c>
      <c r="F72" s="1">
        <v>12</v>
      </c>
      <c r="G72" s="3">
        <f t="shared" si="5"/>
        <v>6.98131045014908</v>
      </c>
      <c r="H72" s="3">
        <f t="shared" si="6"/>
        <v>19.39252902819189</v>
      </c>
      <c r="I72" s="23">
        <f t="shared" si="7"/>
        <v>5156.625</v>
      </c>
      <c r="J72" s="5">
        <f t="shared" si="8"/>
        <v>572.9583333333334</v>
      </c>
      <c r="K72" s="1">
        <v>12</v>
      </c>
      <c r="L72" s="1">
        <v>39</v>
      </c>
      <c r="M72" s="1">
        <v>-26</v>
      </c>
      <c r="N72" s="1">
        <v>-45</v>
      </c>
      <c r="O72" s="1">
        <f>INT(Legenda!F75)</f>
        <v>17</v>
      </c>
      <c r="P72" s="1">
        <f>(Legenda!F75-O72)*60</f>
        <v>51.000000000000085</v>
      </c>
      <c r="Q72" s="1">
        <f>IF(Legenda!D75&gt;=Legenda!$E$5,"SI",)</f>
        <v>0</v>
      </c>
    </row>
    <row r="73" spans="1:17" ht="12.75">
      <c r="A73" s="1">
        <v>69</v>
      </c>
      <c r="B73" s="1"/>
      <c r="C73" s="1" t="s">
        <v>4</v>
      </c>
      <c r="D73" s="1">
        <v>7.7</v>
      </c>
      <c r="E73" s="1" t="s">
        <v>21</v>
      </c>
      <c r="F73" s="1">
        <v>7</v>
      </c>
      <c r="G73" s="3">
        <f t="shared" si="5"/>
        <v>4.0724310959202965</v>
      </c>
      <c r="H73" s="3">
        <f t="shared" si="6"/>
        <v>11.312308599778602</v>
      </c>
      <c r="I73" s="23">
        <f t="shared" si="7"/>
        <v>8839.928571428572</v>
      </c>
      <c r="J73" s="5">
        <f t="shared" si="8"/>
        <v>982.2142857142857</v>
      </c>
      <c r="K73" s="1">
        <v>18</v>
      </c>
      <c r="L73" s="1">
        <v>31</v>
      </c>
      <c r="M73" s="1">
        <v>-32</v>
      </c>
      <c r="N73" s="1">
        <v>-21</v>
      </c>
      <c r="O73" s="1">
        <f>INT(Legenda!F76)</f>
        <v>12</v>
      </c>
      <c r="P73" s="1">
        <f>(Legenda!F76-O73)*60</f>
        <v>15</v>
      </c>
      <c r="Q73" s="1">
        <f>IF(Legenda!D76&gt;=Legenda!$E$5,"SI",)</f>
        <v>0</v>
      </c>
    </row>
    <row r="74" spans="1:17" ht="12.75">
      <c r="A74" s="1">
        <v>70</v>
      </c>
      <c r="B74" s="1"/>
      <c r="C74" s="1" t="s">
        <v>4</v>
      </c>
      <c r="D74" s="1">
        <v>8.1</v>
      </c>
      <c r="E74" s="1" t="s">
        <v>21</v>
      </c>
      <c r="F74" s="1">
        <v>7.9</v>
      </c>
      <c r="G74" s="3">
        <f t="shared" si="5"/>
        <v>4.596029379681478</v>
      </c>
      <c r="H74" s="3">
        <f t="shared" si="6"/>
        <v>12.766748276892995</v>
      </c>
      <c r="I74" s="23">
        <f t="shared" si="7"/>
        <v>7832.848101265823</v>
      </c>
      <c r="J74" s="5">
        <f t="shared" si="8"/>
        <v>870.3164556962025</v>
      </c>
      <c r="K74" s="1">
        <v>18</v>
      </c>
      <c r="L74" s="1">
        <v>43</v>
      </c>
      <c r="M74" s="1">
        <v>-32</v>
      </c>
      <c r="N74" s="1">
        <v>-18</v>
      </c>
      <c r="O74" s="1">
        <f>INT(Legenda!F77)</f>
        <v>12</v>
      </c>
      <c r="P74" s="1">
        <f>(Legenda!F77-O74)*60</f>
        <v>18.000000000000256</v>
      </c>
      <c r="Q74" s="1">
        <f>IF(Legenda!D77&gt;=Legenda!$E$5,"SI",)</f>
        <v>0</v>
      </c>
    </row>
    <row r="75" spans="1:17" ht="12.75">
      <c r="A75" s="1">
        <v>71</v>
      </c>
      <c r="B75" s="1"/>
      <c r="C75" s="1" t="s">
        <v>4</v>
      </c>
      <c r="D75" s="1">
        <v>8.2</v>
      </c>
      <c r="E75" s="1" t="s">
        <v>66</v>
      </c>
      <c r="F75" s="1">
        <v>7.3</v>
      </c>
      <c r="G75" s="3">
        <f t="shared" si="5"/>
        <v>4.246963857174023</v>
      </c>
      <c r="H75" s="3">
        <f t="shared" si="6"/>
        <v>11.797121825483398</v>
      </c>
      <c r="I75" s="23">
        <f t="shared" si="7"/>
        <v>8476.643835616438</v>
      </c>
      <c r="J75" s="5">
        <f t="shared" si="8"/>
        <v>941.8493150684932</v>
      </c>
      <c r="K75" s="1">
        <v>19</v>
      </c>
      <c r="L75" s="1">
        <v>54</v>
      </c>
      <c r="M75" s="1">
        <v>18</v>
      </c>
      <c r="N75" s="1">
        <v>47</v>
      </c>
      <c r="O75" s="1">
        <f>INT(Legenda!F78)</f>
        <v>63</v>
      </c>
      <c r="P75" s="1">
        <f>(Legenda!F78-O75)*60</f>
        <v>23.000000000000398</v>
      </c>
      <c r="Q75" s="1">
        <f>IF(Legenda!D78&gt;=Legenda!$E$5,"SI",)</f>
        <v>0</v>
      </c>
    </row>
    <row r="76" spans="1:17" ht="12.75">
      <c r="A76" s="1">
        <v>72</v>
      </c>
      <c r="B76" s="1"/>
      <c r="C76" s="1" t="s">
        <v>4</v>
      </c>
      <c r="D76" s="1">
        <v>9.3</v>
      </c>
      <c r="E76" s="1" t="s">
        <v>67</v>
      </c>
      <c r="F76" s="1">
        <v>5.4</v>
      </c>
      <c r="G76" s="3">
        <f t="shared" si="5"/>
        <v>3.141589702567086</v>
      </c>
      <c r="H76" s="3">
        <f t="shared" si="6"/>
        <v>8.72663806268635</v>
      </c>
      <c r="I76" s="23">
        <f t="shared" si="7"/>
        <v>11459.166666666666</v>
      </c>
      <c r="J76" s="5">
        <f t="shared" si="8"/>
        <v>1273.2407407407406</v>
      </c>
      <c r="K76" s="1">
        <v>20</v>
      </c>
      <c r="L76" s="1">
        <v>53</v>
      </c>
      <c r="M76" s="1">
        <v>-12</v>
      </c>
      <c r="N76" s="1">
        <v>-32</v>
      </c>
      <c r="O76" s="1">
        <f>INT(Legenda!F79)</f>
        <v>32</v>
      </c>
      <c r="P76" s="1">
        <f>(Legenda!F79-O76)*60</f>
        <v>4.000000000000199</v>
      </c>
      <c r="Q76" s="1">
        <f>IF(Legenda!D79&gt;=Legenda!$E$5,"SI",)</f>
        <v>0</v>
      </c>
    </row>
    <row r="77" spans="1:17" ht="12.75">
      <c r="A77" s="1">
        <v>73</v>
      </c>
      <c r="B77" s="1"/>
      <c r="C77" s="1" t="s">
        <v>68</v>
      </c>
      <c r="D77" s="1">
        <v>8.9</v>
      </c>
      <c r="E77" s="1" t="s">
        <v>67</v>
      </c>
      <c r="F77" s="1">
        <v>2.5</v>
      </c>
      <c r="G77" s="3">
        <f t="shared" si="5"/>
        <v>1.4544396771143917</v>
      </c>
      <c r="H77" s="3">
        <f t="shared" si="6"/>
        <v>4.040110214206644</v>
      </c>
      <c r="I77" s="23">
        <f t="shared" si="7"/>
        <v>24751.8</v>
      </c>
      <c r="J77" s="5">
        <f t="shared" si="8"/>
        <v>2750.2</v>
      </c>
      <c r="K77" s="1">
        <v>20</v>
      </c>
      <c r="L77" s="1">
        <v>59</v>
      </c>
      <c r="M77" s="1">
        <v>-12</v>
      </c>
      <c r="N77" s="1">
        <v>-38</v>
      </c>
      <c r="O77" s="1">
        <f>INT(Legenda!F80)</f>
        <v>31</v>
      </c>
      <c r="P77" s="1">
        <f>(Legenda!F80-O77)*60</f>
        <v>58.000000000000114</v>
      </c>
      <c r="Q77" s="1">
        <f>IF(Legenda!D80&gt;=Legenda!$E$5,"SI",)</f>
        <v>0</v>
      </c>
    </row>
    <row r="78" spans="1:17" ht="12.75">
      <c r="A78" s="1">
        <v>74</v>
      </c>
      <c r="B78" s="1"/>
      <c r="C78" s="1" t="s">
        <v>39</v>
      </c>
      <c r="D78" s="1">
        <v>9.3</v>
      </c>
      <c r="E78" s="1" t="s">
        <v>69</v>
      </c>
      <c r="F78" s="1">
        <v>10</v>
      </c>
      <c r="G78" s="3">
        <f t="shared" si="5"/>
        <v>5.817758708457567</v>
      </c>
      <c r="H78" s="3">
        <f t="shared" si="6"/>
        <v>16.160440856826575</v>
      </c>
      <c r="I78" s="23">
        <f t="shared" si="7"/>
        <v>6187.95</v>
      </c>
      <c r="J78" s="5">
        <f t="shared" si="8"/>
        <v>687.55</v>
      </c>
      <c r="K78" s="1">
        <v>1</v>
      </c>
      <c r="L78" s="1">
        <v>37</v>
      </c>
      <c r="M78" s="1">
        <v>15</v>
      </c>
      <c r="N78" s="1">
        <v>47</v>
      </c>
      <c r="O78" s="1">
        <f>INT(Legenda!F81)</f>
        <v>60</v>
      </c>
      <c r="P78" s="1">
        <f>(Legenda!F81-O78)*60</f>
        <v>22.99999999999997</v>
      </c>
      <c r="Q78" s="1">
        <f>IF(Legenda!D81&gt;=Legenda!$E$5,"SI",)</f>
        <v>0</v>
      </c>
    </row>
    <row r="79" spans="1:17" ht="12.75">
      <c r="A79" s="1">
        <v>75</v>
      </c>
      <c r="B79" s="1"/>
      <c r="C79" s="1" t="s">
        <v>4</v>
      </c>
      <c r="D79" s="1">
        <v>8.5</v>
      </c>
      <c r="E79" s="1" t="s">
        <v>21</v>
      </c>
      <c r="F79" s="1">
        <v>6</v>
      </c>
      <c r="G79" s="3">
        <f t="shared" si="5"/>
        <v>3.49065522507454</v>
      </c>
      <c r="H79" s="3">
        <f t="shared" si="6"/>
        <v>9.696264514095946</v>
      </c>
      <c r="I79" s="23">
        <f t="shared" si="7"/>
        <v>10313.25</v>
      </c>
      <c r="J79" s="5">
        <f t="shared" si="8"/>
        <v>1145.9166666666667</v>
      </c>
      <c r="K79" s="1">
        <v>20</v>
      </c>
      <c r="L79" s="1">
        <v>6</v>
      </c>
      <c r="M79" s="1">
        <v>-21</v>
      </c>
      <c r="N79" s="1">
        <v>-55</v>
      </c>
      <c r="O79" s="1">
        <f>INT(Legenda!F82)</f>
        <v>22</v>
      </c>
      <c r="P79" s="1">
        <f>(Legenda!F82-O79)*60</f>
        <v>41.000000000000014</v>
      </c>
      <c r="Q79" s="1">
        <f>IF(Legenda!D82&gt;=Legenda!$E$5,"SI",)</f>
        <v>0</v>
      </c>
    </row>
    <row r="80" spans="1:17" ht="12.75">
      <c r="A80" s="1">
        <v>76</v>
      </c>
      <c r="B80" s="1" t="s">
        <v>70</v>
      </c>
      <c r="C80" s="1" t="s">
        <v>132</v>
      </c>
      <c r="D80" s="1">
        <v>10.8</v>
      </c>
      <c r="E80" s="1" t="s">
        <v>43</v>
      </c>
      <c r="F80" s="1">
        <v>2.4</v>
      </c>
      <c r="G80" s="3">
        <f t="shared" si="5"/>
        <v>1.396262090029816</v>
      </c>
      <c r="H80" s="3">
        <f t="shared" si="6"/>
        <v>3.878505805638378</v>
      </c>
      <c r="I80" s="23">
        <f t="shared" si="7"/>
        <v>25783.125</v>
      </c>
      <c r="J80" s="5">
        <f t="shared" si="8"/>
        <v>2864.7916666666665</v>
      </c>
      <c r="K80" s="1">
        <v>1</v>
      </c>
      <c r="L80" s="1">
        <v>42</v>
      </c>
      <c r="M80" s="1">
        <v>51</v>
      </c>
      <c r="N80" s="1">
        <v>34</v>
      </c>
      <c r="O80" s="1">
        <f>INT(Legenda!F83)</f>
        <v>83</v>
      </c>
      <c r="P80" s="1">
        <f>(Legenda!F83-O80)*60</f>
        <v>49.999999999999716</v>
      </c>
      <c r="Q80" s="1" t="str">
        <f>IF(Legenda!D83&gt;=Legenda!$E$5,"SI",)</f>
        <v>SI</v>
      </c>
    </row>
    <row r="81" spans="1:17" ht="12.75">
      <c r="A81" s="1">
        <v>77</v>
      </c>
      <c r="B81" s="1"/>
      <c r="C81" s="1" t="s">
        <v>39</v>
      </c>
      <c r="D81" s="1">
        <v>8.8</v>
      </c>
      <c r="E81" s="1" t="s">
        <v>71</v>
      </c>
      <c r="F81" s="1">
        <v>6.4</v>
      </c>
      <c r="G81" s="3">
        <f t="shared" si="5"/>
        <v>3.723365573412843</v>
      </c>
      <c r="H81" s="3">
        <f t="shared" si="6"/>
        <v>10.342682148369008</v>
      </c>
      <c r="I81" s="23">
        <f t="shared" si="7"/>
        <v>9668.671875</v>
      </c>
      <c r="J81" s="5">
        <f t="shared" si="8"/>
        <v>1074.296875</v>
      </c>
      <c r="K81" s="1">
        <v>2</v>
      </c>
      <c r="L81" s="1">
        <v>43</v>
      </c>
      <c r="M81" s="1">
        <v>0</v>
      </c>
      <c r="N81" s="1">
        <v>-1</v>
      </c>
      <c r="O81" s="1">
        <f>INT(Legenda!F84)</f>
        <v>44</v>
      </c>
      <c r="P81" s="1">
        <f>(Legenda!F84-O81)*60</f>
        <v>35.00000000000014</v>
      </c>
      <c r="Q81" s="1">
        <f>IF(Legenda!D84&gt;=Legenda!$E$5,"SI",)</f>
        <v>0</v>
      </c>
    </row>
    <row r="82" spans="1:17" ht="12.75">
      <c r="A82" s="1">
        <v>78</v>
      </c>
      <c r="B82" s="1"/>
      <c r="C82" s="1" t="s">
        <v>20</v>
      </c>
      <c r="D82" s="1">
        <v>8.1</v>
      </c>
      <c r="E82" s="1" t="s">
        <v>50</v>
      </c>
      <c r="F82" s="1">
        <v>8</v>
      </c>
      <c r="G82" s="3">
        <f t="shared" si="5"/>
        <v>4.654206966766053</v>
      </c>
      <c r="H82" s="3">
        <f t="shared" si="6"/>
        <v>12.928352685461258</v>
      </c>
      <c r="I82" s="23">
        <f t="shared" si="7"/>
        <v>7734.9375</v>
      </c>
      <c r="J82" s="5">
        <f t="shared" si="8"/>
        <v>859.4375</v>
      </c>
      <c r="K82" s="1">
        <v>5</v>
      </c>
      <c r="L82" s="1">
        <v>47</v>
      </c>
      <c r="M82" s="1">
        <v>0</v>
      </c>
      <c r="N82" s="1">
        <v>3</v>
      </c>
      <c r="O82" s="1">
        <f>INT(Legenda!F85)</f>
        <v>44</v>
      </c>
      <c r="P82" s="1">
        <f>(Legenda!F85-O82)*60</f>
        <v>38.999999999999915</v>
      </c>
      <c r="Q82" s="1">
        <f>IF(Legenda!D85&gt;=Legenda!$E$5,"SI",)</f>
        <v>0</v>
      </c>
    </row>
    <row r="83" spans="1:17" ht="12.75">
      <c r="A83" s="1">
        <v>79</v>
      </c>
      <c r="B83" s="1"/>
      <c r="C83" s="1" t="s">
        <v>4</v>
      </c>
      <c r="D83" s="1">
        <v>7.9</v>
      </c>
      <c r="E83" s="1" t="s">
        <v>72</v>
      </c>
      <c r="F83" s="1">
        <v>8.7</v>
      </c>
      <c r="G83" s="3">
        <f t="shared" si="5"/>
        <v>5.061450076358083</v>
      </c>
      <c r="H83" s="3">
        <f t="shared" si="6"/>
        <v>14.05958354543912</v>
      </c>
      <c r="I83" s="23">
        <f t="shared" si="7"/>
        <v>7112.586206896552</v>
      </c>
      <c r="J83" s="5">
        <f t="shared" si="8"/>
        <v>790.2873563218391</v>
      </c>
      <c r="K83" s="1">
        <v>5</v>
      </c>
      <c r="L83" s="1">
        <v>24</v>
      </c>
      <c r="M83" s="1">
        <v>-24</v>
      </c>
      <c r="N83" s="1">
        <v>-33</v>
      </c>
      <c r="O83" s="1">
        <f>INT(Legenda!F86)</f>
        <v>20</v>
      </c>
      <c r="P83" s="1">
        <f>(Legenda!F86-O83)*60</f>
        <v>3.0000000000000426</v>
      </c>
      <c r="Q83" s="1">
        <f>IF(Legenda!D86&gt;=Legenda!$E$5,"SI",)</f>
        <v>0</v>
      </c>
    </row>
    <row r="84" spans="1:17" ht="12.75">
      <c r="A84" s="1">
        <v>80</v>
      </c>
      <c r="B84" s="1"/>
      <c r="C84" s="1" t="s">
        <v>4</v>
      </c>
      <c r="D84" s="1">
        <v>7.2</v>
      </c>
      <c r="E84" s="1" t="s">
        <v>8</v>
      </c>
      <c r="F84" s="1">
        <v>8.6</v>
      </c>
      <c r="G84" s="3">
        <f t="shared" si="5"/>
        <v>5.003272489273507</v>
      </c>
      <c r="H84" s="3">
        <f t="shared" si="6"/>
        <v>13.897979136870852</v>
      </c>
      <c r="I84" s="23">
        <f t="shared" si="7"/>
        <v>7195.290697674418</v>
      </c>
      <c r="J84" s="5">
        <f t="shared" si="8"/>
        <v>799.4767441860465</v>
      </c>
      <c r="K84" s="1">
        <v>16</v>
      </c>
      <c r="L84" s="1">
        <v>17</v>
      </c>
      <c r="M84" s="1">
        <v>-22</v>
      </c>
      <c r="N84" s="1">
        <v>-59</v>
      </c>
      <c r="O84" s="1">
        <f>INT(Legenda!F87)</f>
        <v>21</v>
      </c>
      <c r="P84" s="1">
        <f>(Legenda!F87-O84)*60</f>
        <v>37.00000000000003</v>
      </c>
      <c r="Q84" s="1">
        <f>IF(Legenda!D87&gt;=Legenda!$E$5,"SI",)</f>
        <v>0</v>
      </c>
    </row>
    <row r="85" spans="1:17" ht="12.75">
      <c r="A85" s="1">
        <v>81</v>
      </c>
      <c r="B85" s="1"/>
      <c r="C85" s="1" t="s">
        <v>39</v>
      </c>
      <c r="D85" s="1">
        <v>6.9</v>
      </c>
      <c r="E85" s="1" t="s">
        <v>48</v>
      </c>
      <c r="F85" s="1">
        <v>24.5</v>
      </c>
      <c r="G85" s="3">
        <f t="shared" si="5"/>
        <v>14.253508835721039</v>
      </c>
      <c r="H85" s="3">
        <f t="shared" si="6"/>
        <v>39.593080099225105</v>
      </c>
      <c r="I85" s="23">
        <f t="shared" si="7"/>
        <v>2525.6938775510203</v>
      </c>
      <c r="J85" s="5">
        <f t="shared" si="8"/>
        <v>280.6326530612245</v>
      </c>
      <c r="K85" s="1">
        <v>9</v>
      </c>
      <c r="L85" s="1">
        <v>56</v>
      </c>
      <c r="M85" s="1">
        <v>69</v>
      </c>
      <c r="N85" s="1">
        <v>4</v>
      </c>
      <c r="O85" s="1">
        <f>INT(Legenda!F88)</f>
        <v>66</v>
      </c>
      <c r="P85" s="1">
        <f>(Legenda!F88-O85)*60</f>
        <v>20.00000000000057</v>
      </c>
      <c r="Q85" s="1" t="str">
        <f>IF(Legenda!D88&gt;=Legenda!$E$5,"SI",)</f>
        <v>SI</v>
      </c>
    </row>
    <row r="86" spans="1:17" ht="12.75">
      <c r="A86" s="1">
        <v>82</v>
      </c>
      <c r="B86" s="1"/>
      <c r="C86" s="1" t="s">
        <v>39</v>
      </c>
      <c r="D86" s="1">
        <v>8.4</v>
      </c>
      <c r="E86" s="1" t="s">
        <v>48</v>
      </c>
      <c r="F86" s="1">
        <v>10.6</v>
      </c>
      <c r="G86" s="3">
        <f t="shared" si="5"/>
        <v>6.1668242309650205</v>
      </c>
      <c r="H86" s="3">
        <f t="shared" si="6"/>
        <v>17.130067308236168</v>
      </c>
      <c r="I86" s="23">
        <f t="shared" si="7"/>
        <v>5837.688679245282</v>
      </c>
      <c r="J86" s="5">
        <f t="shared" si="8"/>
        <v>648.6320754716982</v>
      </c>
      <c r="K86" s="1">
        <v>9</v>
      </c>
      <c r="L86" s="1">
        <v>56</v>
      </c>
      <c r="M86" s="1">
        <v>69</v>
      </c>
      <c r="N86" s="1">
        <v>41</v>
      </c>
      <c r="O86" s="1">
        <f>INT(Legenda!F89)</f>
        <v>65</v>
      </c>
      <c r="P86" s="1">
        <f>(Legenda!F89-O86)*60</f>
        <v>43.000000000000114</v>
      </c>
      <c r="Q86" s="1" t="str">
        <f>IF(Legenda!D89&gt;=Legenda!$E$5,"SI",)</f>
        <v>SI</v>
      </c>
    </row>
    <row r="87" spans="1:17" ht="12.75">
      <c r="A87" s="1">
        <v>83</v>
      </c>
      <c r="B87" s="1"/>
      <c r="C87" s="1" t="s">
        <v>39</v>
      </c>
      <c r="D87" s="1">
        <v>7.6</v>
      </c>
      <c r="E87" s="1" t="s">
        <v>55</v>
      </c>
      <c r="F87" s="1">
        <v>11.7</v>
      </c>
      <c r="G87" s="3">
        <f t="shared" si="5"/>
        <v>6.8067776888953535</v>
      </c>
      <c r="H87" s="3">
        <f t="shared" si="6"/>
        <v>18.907715802487093</v>
      </c>
      <c r="I87" s="23">
        <f t="shared" si="7"/>
        <v>5288.846153846154</v>
      </c>
      <c r="J87" s="5">
        <f t="shared" si="8"/>
        <v>587.6495726495726</v>
      </c>
      <c r="K87" s="1">
        <v>13</v>
      </c>
      <c r="L87" s="1">
        <v>37</v>
      </c>
      <c r="M87" s="1">
        <v>-29</v>
      </c>
      <c r="N87" s="1">
        <v>-52</v>
      </c>
      <c r="O87" s="1">
        <f>INT(Legenda!F90)</f>
        <v>14</v>
      </c>
      <c r="P87" s="1">
        <f>(Legenda!F90-O87)*60</f>
        <v>44.00000000000006</v>
      </c>
      <c r="Q87" s="1">
        <f>IF(Legenda!D90&gt;=Legenda!$E$5,"SI",)</f>
        <v>0</v>
      </c>
    </row>
    <row r="88" spans="1:17" ht="12.75">
      <c r="A88" s="1">
        <v>84</v>
      </c>
      <c r="B88" s="1"/>
      <c r="C88" s="1" t="s">
        <v>39</v>
      </c>
      <c r="D88" s="1">
        <v>9.2</v>
      </c>
      <c r="E88" s="1" t="s">
        <v>56</v>
      </c>
      <c r="F88" s="1">
        <v>5.1</v>
      </c>
      <c r="G88" s="3">
        <f t="shared" si="5"/>
        <v>2.967056941313359</v>
      </c>
      <c r="H88" s="3">
        <f t="shared" si="6"/>
        <v>8.241824836981554</v>
      </c>
      <c r="I88" s="23">
        <f t="shared" si="7"/>
        <v>12133.235294117647</v>
      </c>
      <c r="J88" s="5">
        <f t="shared" si="8"/>
        <v>1348.137254901961</v>
      </c>
      <c r="K88" s="1">
        <v>12</v>
      </c>
      <c r="L88" s="1">
        <v>25</v>
      </c>
      <c r="M88" s="1">
        <v>12</v>
      </c>
      <c r="N88" s="1">
        <v>53</v>
      </c>
      <c r="O88" s="1">
        <f>INT(Legenda!F91)</f>
        <v>57</v>
      </c>
      <c r="P88" s="1">
        <f>(Legenda!F91-O88)*60</f>
        <v>29.000000000000057</v>
      </c>
      <c r="Q88" s="1">
        <f>IF(Legenda!D91&gt;=Legenda!$E$5,"SI",)</f>
        <v>0</v>
      </c>
    </row>
    <row r="89" spans="1:17" ht="12.75">
      <c r="A89" s="1">
        <v>85</v>
      </c>
      <c r="B89" s="1"/>
      <c r="C89" s="1" t="s">
        <v>39</v>
      </c>
      <c r="D89" s="1">
        <v>9.2</v>
      </c>
      <c r="E89" s="1" t="s">
        <v>60</v>
      </c>
      <c r="F89" s="1">
        <v>7.3</v>
      </c>
      <c r="G89" s="3">
        <f t="shared" si="5"/>
        <v>4.246963857174023</v>
      </c>
      <c r="H89" s="3">
        <f t="shared" si="6"/>
        <v>11.797121825483398</v>
      </c>
      <c r="I89" s="23">
        <f t="shared" si="7"/>
        <v>8476.643835616438</v>
      </c>
      <c r="J89" s="5">
        <f t="shared" si="8"/>
        <v>941.8493150684932</v>
      </c>
      <c r="K89" s="1">
        <v>12</v>
      </c>
      <c r="L89" s="1">
        <v>25</v>
      </c>
      <c r="M89" s="1">
        <v>18</v>
      </c>
      <c r="N89" s="1">
        <v>11</v>
      </c>
      <c r="O89" s="1">
        <f>INT(Legenda!F92)</f>
        <v>62</v>
      </c>
      <c r="P89" s="1">
        <f>(Legenda!F92-O89)*60</f>
        <v>46.999999999999886</v>
      </c>
      <c r="Q89" s="1">
        <f>IF(Legenda!D92&gt;=Legenda!$E$5,"SI",)</f>
        <v>0</v>
      </c>
    </row>
    <row r="90" spans="1:17" ht="12.75">
      <c r="A90" s="1">
        <v>86</v>
      </c>
      <c r="B90" s="1"/>
      <c r="C90" s="1" t="s">
        <v>39</v>
      </c>
      <c r="D90" s="1">
        <v>9.1</v>
      </c>
      <c r="E90" s="1" t="s">
        <v>56</v>
      </c>
      <c r="F90" s="1">
        <v>9.1</v>
      </c>
      <c r="G90" s="3">
        <f t="shared" si="5"/>
        <v>5.294160424696385</v>
      </c>
      <c r="H90" s="3">
        <f t="shared" si="6"/>
        <v>14.70600117971218</v>
      </c>
      <c r="I90" s="23">
        <f t="shared" si="7"/>
        <v>6799.945054945055</v>
      </c>
      <c r="J90" s="5">
        <f t="shared" si="8"/>
        <v>755.5494505494505</v>
      </c>
      <c r="K90" s="1">
        <v>12</v>
      </c>
      <c r="L90" s="1">
        <v>26</v>
      </c>
      <c r="M90" s="1">
        <v>12</v>
      </c>
      <c r="N90" s="1">
        <v>57</v>
      </c>
      <c r="O90" s="1">
        <f>INT(Legenda!F93)</f>
        <v>57</v>
      </c>
      <c r="P90" s="1">
        <f>(Legenda!F93-O90)*60</f>
        <v>32.99999999999983</v>
      </c>
      <c r="Q90" s="1">
        <f>IF(Legenda!D93&gt;=Legenda!$E$5,"SI",)</f>
        <v>0</v>
      </c>
    </row>
    <row r="91" spans="1:17" ht="12.75">
      <c r="A91" s="1">
        <v>87</v>
      </c>
      <c r="B91" s="1"/>
      <c r="C91" s="1" t="s">
        <v>39</v>
      </c>
      <c r="D91" s="1">
        <v>8.6</v>
      </c>
      <c r="E91" s="1" t="s">
        <v>56</v>
      </c>
      <c r="F91" s="1">
        <v>7.1</v>
      </c>
      <c r="G91" s="3">
        <f t="shared" si="5"/>
        <v>4.130608683004873</v>
      </c>
      <c r="H91" s="3">
        <f t="shared" si="6"/>
        <v>11.473913008346868</v>
      </c>
      <c r="I91" s="23">
        <f t="shared" si="7"/>
        <v>8715.422535211268</v>
      </c>
      <c r="J91" s="5">
        <f t="shared" si="8"/>
        <v>968.3802816901408</v>
      </c>
      <c r="K91" s="1">
        <v>12</v>
      </c>
      <c r="L91" s="1">
        <v>31</v>
      </c>
      <c r="M91" s="1">
        <v>12</v>
      </c>
      <c r="N91" s="1">
        <v>24</v>
      </c>
      <c r="O91" s="1">
        <f>INT(Legenda!F94)</f>
        <v>57</v>
      </c>
      <c r="P91" s="1">
        <f>(Legenda!F94-O91)*60</f>
        <v>0</v>
      </c>
      <c r="Q91" s="1">
        <f>IF(Legenda!D94&gt;=Legenda!$E$5,"SI",)</f>
        <v>0</v>
      </c>
    </row>
    <row r="92" spans="1:17" ht="12.75">
      <c r="A92" s="1">
        <v>88</v>
      </c>
      <c r="B92" s="1"/>
      <c r="C92" s="1" t="s">
        <v>39</v>
      </c>
      <c r="D92" s="1">
        <v>9.6</v>
      </c>
      <c r="E92" s="1" t="s">
        <v>60</v>
      </c>
      <c r="F92" s="1">
        <v>6.6</v>
      </c>
      <c r="G92" s="3">
        <f t="shared" si="5"/>
        <v>3.839720747581994</v>
      </c>
      <c r="H92" s="3">
        <f t="shared" si="6"/>
        <v>10.665890965505538</v>
      </c>
      <c r="I92" s="23">
        <f t="shared" si="7"/>
        <v>9375.681818181818</v>
      </c>
      <c r="J92" s="5">
        <f t="shared" si="8"/>
        <v>1041.7424242424242</v>
      </c>
      <c r="K92" s="1">
        <v>12</v>
      </c>
      <c r="L92" s="1">
        <v>32</v>
      </c>
      <c r="M92" s="1">
        <v>14</v>
      </c>
      <c r="N92" s="1">
        <v>25</v>
      </c>
      <c r="O92" s="1">
        <f>INT(Legenda!F95)</f>
        <v>59</v>
      </c>
      <c r="P92" s="1">
        <f>(Legenda!F95-O92)*60</f>
        <v>0.9999999999999432</v>
      </c>
      <c r="Q92" s="1">
        <f>IF(Legenda!D95&gt;=Legenda!$E$5,"SI",)</f>
        <v>0</v>
      </c>
    </row>
    <row r="93" spans="1:17" ht="12.75">
      <c r="A93" s="1">
        <v>89</v>
      </c>
      <c r="B93" s="1"/>
      <c r="C93" s="1" t="s">
        <v>39</v>
      </c>
      <c r="D93" s="1">
        <v>9.8</v>
      </c>
      <c r="E93" s="1" t="s">
        <v>56</v>
      </c>
      <c r="F93" s="1">
        <v>4.6</v>
      </c>
      <c r="G93" s="3">
        <f t="shared" si="5"/>
        <v>2.676169005890481</v>
      </c>
      <c r="H93" s="3">
        <f t="shared" si="6"/>
        <v>7.433802794140225</v>
      </c>
      <c r="I93" s="23">
        <f t="shared" si="7"/>
        <v>13452.065217391304</v>
      </c>
      <c r="J93" s="5">
        <f t="shared" si="8"/>
        <v>1494.6739130434783</v>
      </c>
      <c r="K93" s="1">
        <v>12</v>
      </c>
      <c r="L93" s="1">
        <v>36</v>
      </c>
      <c r="M93" s="1">
        <v>12</v>
      </c>
      <c r="N93" s="1">
        <v>33</v>
      </c>
      <c r="O93" s="1">
        <f>INT(Legenda!F96)</f>
        <v>57</v>
      </c>
      <c r="P93" s="1">
        <f>(Legenda!F96-O93)*60</f>
        <v>9.000000000000341</v>
      </c>
      <c r="Q93" s="1">
        <f>IF(Legenda!D96&gt;=Legenda!$E$5,"SI",)</f>
        <v>0</v>
      </c>
    </row>
    <row r="94" spans="1:17" ht="12.75">
      <c r="A94" s="1">
        <v>90</v>
      </c>
      <c r="B94" s="1"/>
      <c r="C94" s="1" t="s">
        <v>39</v>
      </c>
      <c r="D94" s="1">
        <v>9.5</v>
      </c>
      <c r="E94" s="1" t="s">
        <v>56</v>
      </c>
      <c r="F94" s="1">
        <v>9.9</v>
      </c>
      <c r="G94" s="3">
        <f t="shared" si="5"/>
        <v>5.7595811213729915</v>
      </c>
      <c r="H94" s="3">
        <f t="shared" si="6"/>
        <v>15.998836448258311</v>
      </c>
      <c r="I94" s="23">
        <f t="shared" si="7"/>
        <v>6250.454545454545</v>
      </c>
      <c r="J94" s="5">
        <f t="shared" si="8"/>
        <v>694.4949494949495</v>
      </c>
      <c r="K94" s="1">
        <v>12</v>
      </c>
      <c r="L94" s="1">
        <v>37</v>
      </c>
      <c r="M94" s="1">
        <v>13</v>
      </c>
      <c r="N94" s="1">
        <v>10</v>
      </c>
      <c r="O94" s="1">
        <f>INT(Legenda!F97)</f>
        <v>57</v>
      </c>
      <c r="P94" s="1">
        <f>(Legenda!F97-O94)*60</f>
        <v>45.99999999999994</v>
      </c>
      <c r="Q94" s="1">
        <f>IF(Legenda!D97&gt;=Legenda!$E$5,"SI",)</f>
        <v>0</v>
      </c>
    </row>
    <row r="95" spans="1:17" ht="12.75">
      <c r="A95" s="1">
        <v>91</v>
      </c>
      <c r="B95" s="1"/>
      <c r="C95" s="1" t="s">
        <v>39</v>
      </c>
      <c r="D95" s="1">
        <v>10.3</v>
      </c>
      <c r="E95" s="1" t="s">
        <v>60</v>
      </c>
      <c r="F95" s="1">
        <v>5.1</v>
      </c>
      <c r="G95" s="3">
        <f t="shared" si="5"/>
        <v>2.967056941313359</v>
      </c>
      <c r="H95" s="3">
        <f t="shared" si="6"/>
        <v>8.241824836981554</v>
      </c>
      <c r="I95" s="23">
        <f t="shared" si="7"/>
        <v>12133.235294117647</v>
      </c>
      <c r="J95" s="5">
        <f t="shared" si="8"/>
        <v>1348.137254901961</v>
      </c>
      <c r="K95" s="1">
        <v>12</v>
      </c>
      <c r="L95" s="1">
        <v>35</v>
      </c>
      <c r="M95" s="1">
        <v>14</v>
      </c>
      <c r="N95" s="1">
        <v>30</v>
      </c>
      <c r="O95" s="1">
        <f>INT(Legenda!F98)</f>
        <v>59</v>
      </c>
      <c r="P95" s="1">
        <f>(Legenda!F98-O95)*60</f>
        <v>6.000000000000085</v>
      </c>
      <c r="Q95" s="1">
        <f>IF(Legenda!D98&gt;=Legenda!$E$5,"SI",)</f>
        <v>0</v>
      </c>
    </row>
    <row r="96" spans="1:17" ht="12.75">
      <c r="A96" s="1">
        <v>92</v>
      </c>
      <c r="B96" s="1"/>
      <c r="C96" s="1" t="s">
        <v>4</v>
      </c>
      <c r="D96" s="1">
        <v>6.5</v>
      </c>
      <c r="E96" s="1" t="s">
        <v>73</v>
      </c>
      <c r="F96" s="1">
        <v>10.5</v>
      </c>
      <c r="G96" s="3">
        <f t="shared" si="5"/>
        <v>6.108646643880445</v>
      </c>
      <c r="H96" s="3">
        <f t="shared" si="6"/>
        <v>16.9684628996679</v>
      </c>
      <c r="I96" s="23">
        <f t="shared" si="7"/>
        <v>5893.285714285715</v>
      </c>
      <c r="J96" s="5">
        <f t="shared" si="8"/>
        <v>654.8095238095239</v>
      </c>
      <c r="K96" s="1">
        <v>17</v>
      </c>
      <c r="L96" s="1">
        <v>17</v>
      </c>
      <c r="M96" s="1">
        <v>43</v>
      </c>
      <c r="N96" s="1">
        <v>8</v>
      </c>
      <c r="O96" s="1">
        <f>INT(Legenda!F99)</f>
        <v>87</v>
      </c>
      <c r="P96" s="1">
        <f>(Legenda!F99-O96)*60</f>
        <v>44.00000000000006</v>
      </c>
      <c r="Q96" s="1">
        <f>IF(Legenda!D99&gt;=Legenda!$E$5,"SI",)</f>
        <v>0</v>
      </c>
    </row>
    <row r="97" spans="1:17" ht="12.75">
      <c r="A97" s="1">
        <v>93</v>
      </c>
      <c r="B97" s="1"/>
      <c r="C97" s="1" t="s">
        <v>12</v>
      </c>
      <c r="D97" s="1">
        <v>6.2</v>
      </c>
      <c r="E97" s="1" t="s">
        <v>54</v>
      </c>
      <c r="F97" s="1">
        <v>22</v>
      </c>
      <c r="G97" s="3">
        <f t="shared" si="5"/>
        <v>12.799069158606647</v>
      </c>
      <c r="H97" s="3">
        <f t="shared" si="6"/>
        <v>35.55296988501846</v>
      </c>
      <c r="I97" s="23">
        <f t="shared" si="7"/>
        <v>2812.7045454545455</v>
      </c>
      <c r="J97" s="5">
        <f t="shared" si="8"/>
        <v>312.52272727272725</v>
      </c>
      <c r="K97" s="1">
        <v>7</v>
      </c>
      <c r="L97" s="1">
        <v>45</v>
      </c>
      <c r="M97" s="1">
        <v>-23</v>
      </c>
      <c r="N97" s="1">
        <v>-52</v>
      </c>
      <c r="O97" s="1">
        <f>INT(Legenda!F100)</f>
        <v>20</v>
      </c>
      <c r="P97" s="1">
        <f>(Legenda!F100-O97)*60</f>
        <v>44.00000000000006</v>
      </c>
      <c r="Q97" s="1">
        <f>IF(Legenda!D100&gt;=Legenda!$E$5,"SI",)</f>
        <v>0</v>
      </c>
    </row>
    <row r="98" spans="1:17" ht="12.75">
      <c r="A98" s="1">
        <v>94</v>
      </c>
      <c r="B98" s="1"/>
      <c r="C98" s="1" t="s">
        <v>39</v>
      </c>
      <c r="D98" s="1">
        <v>8.2</v>
      </c>
      <c r="E98" s="1" t="s">
        <v>7</v>
      </c>
      <c r="F98" s="1">
        <v>10.2</v>
      </c>
      <c r="G98" s="3">
        <f t="shared" si="5"/>
        <v>5.934113882626718</v>
      </c>
      <c r="H98" s="3">
        <f t="shared" si="6"/>
        <v>16.483649673963107</v>
      </c>
      <c r="I98" s="23">
        <f t="shared" si="7"/>
        <v>6066.617647058823</v>
      </c>
      <c r="J98" s="5">
        <f t="shared" si="8"/>
        <v>674.0686274509804</v>
      </c>
      <c r="K98" s="1">
        <v>12</v>
      </c>
      <c r="L98" s="1">
        <v>51</v>
      </c>
      <c r="M98" s="1">
        <v>41</v>
      </c>
      <c r="N98" s="1">
        <v>7</v>
      </c>
      <c r="O98" s="1">
        <f>INT(Legenda!F101)</f>
        <v>85</v>
      </c>
      <c r="P98" s="1">
        <f>(Legenda!F101-O98)*60</f>
        <v>43.000000000000114</v>
      </c>
      <c r="Q98" s="1">
        <f>IF(Legenda!D101&gt;=Legenda!$E$5,"SI",)</f>
        <v>0</v>
      </c>
    </row>
    <row r="99" spans="1:17" ht="12.75">
      <c r="A99" s="1">
        <v>95</v>
      </c>
      <c r="B99" s="1"/>
      <c r="C99" s="1" t="s">
        <v>39</v>
      </c>
      <c r="D99" s="1">
        <v>9.7</v>
      </c>
      <c r="E99" s="1" t="s">
        <v>65</v>
      </c>
      <c r="F99" s="1">
        <v>7.4</v>
      </c>
      <c r="G99" s="3">
        <f t="shared" si="5"/>
        <v>4.3051414442586</v>
      </c>
      <c r="H99" s="3">
        <f t="shared" si="6"/>
        <v>11.958726234051666</v>
      </c>
      <c r="I99" s="23">
        <f t="shared" si="7"/>
        <v>8362.094594594595</v>
      </c>
      <c r="J99" s="5">
        <f t="shared" si="8"/>
        <v>929.1216216216217</v>
      </c>
      <c r="K99" s="1">
        <v>10</v>
      </c>
      <c r="L99" s="1">
        <v>44</v>
      </c>
      <c r="M99" s="1">
        <v>11</v>
      </c>
      <c r="N99" s="1">
        <v>42</v>
      </c>
      <c r="O99" s="1">
        <f>INT(Legenda!F102)</f>
        <v>56</v>
      </c>
      <c r="P99" s="1">
        <f>(Legenda!F102-O99)*60</f>
        <v>17.99999999999983</v>
      </c>
      <c r="Q99" s="1">
        <f>IF(Legenda!D102&gt;=Legenda!$E$5,"SI",)</f>
        <v>0</v>
      </c>
    </row>
    <row r="100" spans="1:17" ht="12.75">
      <c r="A100" s="1">
        <v>96</v>
      </c>
      <c r="B100" s="1"/>
      <c r="C100" s="1" t="s">
        <v>39</v>
      </c>
      <c r="D100" s="1">
        <v>9.2</v>
      </c>
      <c r="E100" s="1" t="s">
        <v>65</v>
      </c>
      <c r="F100" s="1">
        <v>6.8</v>
      </c>
      <c r="G100" s="3">
        <f t="shared" si="5"/>
        <v>3.9560759217511454</v>
      </c>
      <c r="H100" s="3">
        <f t="shared" si="6"/>
        <v>10.98909978264207</v>
      </c>
      <c r="I100" s="23">
        <f t="shared" si="7"/>
        <v>9099.926470588234</v>
      </c>
      <c r="J100" s="5">
        <f t="shared" si="8"/>
        <v>1011.1029411764706</v>
      </c>
      <c r="K100" s="1">
        <v>10</v>
      </c>
      <c r="L100" s="1">
        <v>47</v>
      </c>
      <c r="M100" s="1">
        <v>11</v>
      </c>
      <c r="N100" s="1">
        <v>49</v>
      </c>
      <c r="O100" s="1">
        <f>INT(Legenda!F103)</f>
        <v>56</v>
      </c>
      <c r="P100" s="1">
        <f>(Legenda!F103-O100)*60</f>
        <v>25.000000000000284</v>
      </c>
      <c r="Q100" s="1">
        <f>IF(Legenda!D103&gt;=Legenda!$E$5,"SI",)</f>
        <v>0</v>
      </c>
    </row>
    <row r="101" spans="1:17" ht="12.75">
      <c r="A101" s="1">
        <v>97</v>
      </c>
      <c r="B101" s="1" t="s">
        <v>74</v>
      </c>
      <c r="C101" s="1" t="s">
        <v>132</v>
      </c>
      <c r="D101" s="1">
        <v>10.4</v>
      </c>
      <c r="E101" s="1" t="s">
        <v>48</v>
      </c>
      <c r="F101" s="1">
        <v>3.1</v>
      </c>
      <c r="G101" s="3">
        <f aca="true" t="shared" si="9" ref="G101:G114">(F101*60)*$G$1/206265</f>
        <v>1.8035051996218456</v>
      </c>
      <c r="H101" s="3">
        <f t="shared" si="6"/>
        <v>5.009736665616238</v>
      </c>
      <c r="I101" s="23">
        <f t="shared" si="7"/>
        <v>19961.129032258064</v>
      </c>
      <c r="J101" s="5">
        <f t="shared" si="8"/>
        <v>2217.9032258064517</v>
      </c>
      <c r="K101" s="1">
        <v>11</v>
      </c>
      <c r="L101" s="1">
        <v>15</v>
      </c>
      <c r="M101" s="1">
        <v>55</v>
      </c>
      <c r="N101" s="1">
        <v>1</v>
      </c>
      <c r="O101" s="1">
        <f>INT(Legenda!F104)</f>
        <v>80</v>
      </c>
      <c r="P101" s="1">
        <f>(Legenda!F104-O101)*60</f>
        <v>22.999999999999545</v>
      </c>
      <c r="Q101" s="1" t="str">
        <f>IF(Legenda!D104&gt;=Legenda!$E$5,"SI",)</f>
        <v>SI</v>
      </c>
    </row>
    <row r="102" spans="1:17" ht="12.75">
      <c r="A102" s="1">
        <v>98</v>
      </c>
      <c r="B102" s="1"/>
      <c r="C102" s="1" t="s">
        <v>39</v>
      </c>
      <c r="D102" s="1">
        <v>10.1</v>
      </c>
      <c r="E102" s="1" t="s">
        <v>60</v>
      </c>
      <c r="F102" s="1">
        <v>9.1</v>
      </c>
      <c r="G102" s="3">
        <f t="shared" si="9"/>
        <v>5.294160424696385</v>
      </c>
      <c r="H102" s="3">
        <f t="shared" si="6"/>
        <v>14.70600117971218</v>
      </c>
      <c r="I102" s="23">
        <f t="shared" si="7"/>
        <v>6799.945054945055</v>
      </c>
      <c r="J102" s="5">
        <f t="shared" si="8"/>
        <v>755.5494505494505</v>
      </c>
      <c r="K102" s="1">
        <v>12</v>
      </c>
      <c r="L102" s="1">
        <v>14</v>
      </c>
      <c r="M102" s="1">
        <v>14</v>
      </c>
      <c r="N102" s="1">
        <v>54</v>
      </c>
      <c r="O102" s="1">
        <f>INT(Legenda!F105)</f>
        <v>59</v>
      </c>
      <c r="P102" s="1">
        <f>(Legenda!F105-O102)*60</f>
        <v>30</v>
      </c>
      <c r="Q102" s="1">
        <f>IF(Legenda!D105&gt;=Legenda!$E$5,"SI",)</f>
        <v>0</v>
      </c>
    </row>
    <row r="103" spans="1:17" ht="12.75">
      <c r="A103" s="1">
        <v>99</v>
      </c>
      <c r="B103" s="1"/>
      <c r="C103" s="1" t="s">
        <v>39</v>
      </c>
      <c r="D103" s="1">
        <v>9.8</v>
      </c>
      <c r="E103" s="1" t="s">
        <v>60</v>
      </c>
      <c r="F103" s="1">
        <v>5</v>
      </c>
      <c r="G103" s="3">
        <f t="shared" si="9"/>
        <v>2.9088793542287834</v>
      </c>
      <c r="H103" s="3">
        <f t="shared" si="6"/>
        <v>8.080220428413288</v>
      </c>
      <c r="I103" s="23">
        <f t="shared" si="7"/>
        <v>12375.9</v>
      </c>
      <c r="J103" s="5">
        <f t="shared" si="8"/>
        <v>1375.1</v>
      </c>
      <c r="K103" s="1">
        <v>12</v>
      </c>
      <c r="L103" s="1">
        <v>19</v>
      </c>
      <c r="M103" s="1">
        <v>14</v>
      </c>
      <c r="N103" s="1">
        <v>25</v>
      </c>
      <c r="O103" s="1">
        <f>INT(Legenda!F106)</f>
        <v>59</v>
      </c>
      <c r="P103" s="1">
        <f>(Legenda!F106-O103)*60</f>
        <v>0.9999999999999432</v>
      </c>
      <c r="Q103" s="1">
        <f>IF(Legenda!D106&gt;=Legenda!$E$5,"SI",)</f>
        <v>0</v>
      </c>
    </row>
    <row r="104" spans="1:17" ht="12.75">
      <c r="A104" s="1">
        <v>100</v>
      </c>
      <c r="B104" s="1"/>
      <c r="C104" s="1" t="s">
        <v>39</v>
      </c>
      <c r="D104" s="1">
        <v>9.4</v>
      </c>
      <c r="E104" s="1" t="s">
        <v>60</v>
      </c>
      <c r="F104" s="1">
        <v>6.6</v>
      </c>
      <c r="G104" s="3">
        <f t="shared" si="9"/>
        <v>3.839720747581994</v>
      </c>
      <c r="H104" s="3">
        <f t="shared" si="6"/>
        <v>10.665890965505538</v>
      </c>
      <c r="I104" s="23">
        <f t="shared" si="7"/>
        <v>9375.681818181818</v>
      </c>
      <c r="J104" s="5">
        <f t="shared" si="8"/>
        <v>1041.7424242424242</v>
      </c>
      <c r="K104" s="1">
        <v>12</v>
      </c>
      <c r="L104" s="1">
        <v>23</v>
      </c>
      <c r="M104" s="1">
        <v>15</v>
      </c>
      <c r="N104" s="1">
        <v>49</v>
      </c>
      <c r="O104" s="1">
        <f>INT(Legenda!F107)</f>
        <v>60</v>
      </c>
      <c r="P104" s="1">
        <f>(Legenda!F107-O104)*60</f>
        <v>25.000000000000284</v>
      </c>
      <c r="Q104" s="1">
        <f>IF(Legenda!D107&gt;=Legenda!$E$5,"SI",)</f>
        <v>0</v>
      </c>
    </row>
    <row r="105" spans="1:17" ht="12.75">
      <c r="A105" s="1">
        <v>101</v>
      </c>
      <c r="B105" s="1"/>
      <c r="C105" s="1" t="s">
        <v>39</v>
      </c>
      <c r="D105" s="1">
        <v>7.8</v>
      </c>
      <c r="E105" s="1" t="s">
        <v>48</v>
      </c>
      <c r="F105" s="1">
        <v>25.8</v>
      </c>
      <c r="G105" s="3">
        <f t="shared" si="9"/>
        <v>15.009817467820522</v>
      </c>
      <c r="H105" s="3">
        <f t="shared" si="6"/>
        <v>41.693937410612556</v>
      </c>
      <c r="I105" s="23">
        <f t="shared" si="7"/>
        <v>2398.4302325581393</v>
      </c>
      <c r="J105" s="5">
        <f t="shared" si="8"/>
        <v>266.4922480620155</v>
      </c>
      <c r="K105" s="1">
        <v>14</v>
      </c>
      <c r="L105" s="1">
        <v>33</v>
      </c>
      <c r="M105" s="1">
        <v>54</v>
      </c>
      <c r="N105" s="1">
        <v>21</v>
      </c>
      <c r="O105" s="1">
        <f>INT(Legenda!F108)</f>
        <v>81</v>
      </c>
      <c r="P105" s="1">
        <f>(Legenda!F108-O105)*60</f>
        <v>2.9999999999998295</v>
      </c>
      <c r="Q105" s="1" t="str">
        <f>IF(Legenda!D108&gt;=Legenda!$E$5,"SI",)</f>
        <v>SI</v>
      </c>
    </row>
    <row r="106" spans="1:17" ht="12.75">
      <c r="A106" s="1">
        <v>102</v>
      </c>
      <c r="B106" s="1"/>
      <c r="C106" s="1" t="s">
        <v>77</v>
      </c>
      <c r="D106" s="1"/>
      <c r="E106" s="1"/>
      <c r="F106" s="1"/>
      <c r="G106" s="3">
        <f t="shared" si="9"/>
        <v>0</v>
      </c>
      <c r="H106" s="3">
        <f t="shared" si="6"/>
        <v>0</v>
      </c>
      <c r="I106" s="23">
        <f t="shared" si="7"/>
        <v>0</v>
      </c>
      <c r="J106" s="5">
        <f t="shared" si="8"/>
        <v>0</v>
      </c>
      <c r="K106" s="1"/>
      <c r="L106" s="1"/>
      <c r="M106" s="1"/>
      <c r="N106" s="1"/>
      <c r="O106" s="1"/>
      <c r="P106" s="1"/>
      <c r="Q106" s="1"/>
    </row>
    <row r="107" spans="1:17" ht="12.75">
      <c r="A107" s="1">
        <v>103</v>
      </c>
      <c r="B107" s="1"/>
      <c r="C107" s="1" t="s">
        <v>12</v>
      </c>
      <c r="D107" s="1">
        <v>7.3</v>
      </c>
      <c r="E107" s="1" t="s">
        <v>59</v>
      </c>
      <c r="F107" s="1">
        <v>6</v>
      </c>
      <c r="G107" s="3">
        <f t="shared" si="9"/>
        <v>3.49065522507454</v>
      </c>
      <c r="H107" s="3">
        <f t="shared" si="6"/>
        <v>9.696264514095946</v>
      </c>
      <c r="I107" s="23">
        <f t="shared" si="7"/>
        <v>10313.25</v>
      </c>
      <c r="J107" s="5">
        <f t="shared" si="8"/>
        <v>1145.9166666666667</v>
      </c>
      <c r="K107" s="1">
        <v>1</v>
      </c>
      <c r="L107" s="1">
        <v>33</v>
      </c>
      <c r="M107" s="1">
        <v>60</v>
      </c>
      <c r="N107" s="1">
        <v>42</v>
      </c>
      <c r="O107" s="1">
        <f>INT(Legenda!F110)</f>
        <v>74</v>
      </c>
      <c r="P107" s="1">
        <f>(Legenda!F110-O107)*60</f>
        <v>41.99999999999932</v>
      </c>
      <c r="Q107" s="1" t="str">
        <f>IF(Legenda!D110&gt;=Legenda!$E$5,"SI",)</f>
        <v>SI</v>
      </c>
    </row>
    <row r="108" spans="1:17" ht="12.75">
      <c r="A108" s="1">
        <v>104</v>
      </c>
      <c r="B108" s="1" t="s">
        <v>75</v>
      </c>
      <c r="C108" s="1" t="s">
        <v>39</v>
      </c>
      <c r="D108" s="1">
        <v>8.2</v>
      </c>
      <c r="E108" s="1" t="s">
        <v>56</v>
      </c>
      <c r="F108" s="1">
        <v>8.2</v>
      </c>
      <c r="G108" s="3">
        <f t="shared" si="9"/>
        <v>4.770562140935204</v>
      </c>
      <c r="H108" s="3">
        <f t="shared" si="6"/>
        <v>13.25156150259779</v>
      </c>
      <c r="I108" s="23">
        <f t="shared" si="7"/>
        <v>7546.280487804879</v>
      </c>
      <c r="J108" s="5">
        <f t="shared" si="8"/>
        <v>838.4756097560977</v>
      </c>
      <c r="K108" s="1">
        <v>12</v>
      </c>
      <c r="L108" s="1">
        <v>40</v>
      </c>
      <c r="M108" s="1">
        <v>-11</v>
      </c>
      <c r="N108" s="1">
        <v>-37</v>
      </c>
      <c r="O108" s="1">
        <f>INT(Legenda!F111)</f>
        <v>32</v>
      </c>
      <c r="P108" s="1">
        <f>(Legenda!F111-O108)*60</f>
        <v>59.00000000000006</v>
      </c>
      <c r="Q108" s="1">
        <f>IF(Legenda!D111&gt;=Legenda!$E$5,"SI",)</f>
        <v>0</v>
      </c>
    </row>
    <row r="109" spans="1:17" ht="12.75">
      <c r="A109" s="1">
        <v>105</v>
      </c>
      <c r="B109" s="1"/>
      <c r="C109" s="1" t="s">
        <v>39</v>
      </c>
      <c r="D109" s="1">
        <v>9.1</v>
      </c>
      <c r="E109" s="1" t="s">
        <v>65</v>
      </c>
      <c r="F109" s="1">
        <v>3.7</v>
      </c>
      <c r="G109" s="3">
        <f t="shared" si="9"/>
        <v>2.1525707221293</v>
      </c>
      <c r="H109" s="3">
        <f t="shared" si="6"/>
        <v>5.979363117025833</v>
      </c>
      <c r="I109" s="23">
        <f t="shared" si="7"/>
        <v>16724.18918918919</v>
      </c>
      <c r="J109" s="5">
        <f t="shared" si="8"/>
        <v>1858.2432432432433</v>
      </c>
      <c r="K109" s="1">
        <v>10</v>
      </c>
      <c r="L109" s="1">
        <v>48</v>
      </c>
      <c r="M109" s="1">
        <v>12</v>
      </c>
      <c r="N109" s="1">
        <v>35</v>
      </c>
      <c r="O109" s="1">
        <f>INT(Legenda!F112)</f>
        <v>57</v>
      </c>
      <c r="P109" s="1">
        <f>(Legenda!F112-O109)*60</f>
        <v>11.000000000000227</v>
      </c>
      <c r="Q109" s="1">
        <f>IF(Legenda!D112&gt;=Legenda!$E$5,"SI",)</f>
        <v>0</v>
      </c>
    </row>
    <row r="110" spans="1:17" ht="12.75">
      <c r="A110" s="1">
        <v>106</v>
      </c>
      <c r="B110" s="1"/>
      <c r="C110" s="1" t="s">
        <v>39</v>
      </c>
      <c r="D110" s="1">
        <v>8.3</v>
      </c>
      <c r="E110" s="1" t="s">
        <v>7</v>
      </c>
      <c r="F110" s="1">
        <v>18.8</v>
      </c>
      <c r="G110" s="3">
        <f t="shared" si="9"/>
        <v>10.937386371900226</v>
      </c>
      <c r="H110" s="3">
        <f t="shared" si="6"/>
        <v>30.38162881083396</v>
      </c>
      <c r="I110" s="23">
        <f t="shared" si="7"/>
        <v>3291.462765957447</v>
      </c>
      <c r="J110" s="5">
        <f t="shared" si="8"/>
        <v>365.718085106383</v>
      </c>
      <c r="K110" s="1">
        <v>12</v>
      </c>
      <c r="L110" s="1">
        <v>19</v>
      </c>
      <c r="M110" s="1">
        <v>47</v>
      </c>
      <c r="N110" s="1">
        <v>18</v>
      </c>
      <c r="O110" s="1">
        <f>INT(Legenda!F113)</f>
        <v>88</v>
      </c>
      <c r="P110" s="1">
        <f>(Legenda!F113-O110)*60</f>
        <v>5.999999999999659</v>
      </c>
      <c r="Q110" s="1" t="str">
        <f>IF(Legenda!D113&gt;=Legenda!$E$5,"SI",)</f>
        <v>SI</v>
      </c>
    </row>
    <row r="111" spans="1:17" ht="12.75">
      <c r="A111" s="1">
        <v>107</v>
      </c>
      <c r="B111" s="1"/>
      <c r="C111" s="1" t="s">
        <v>4</v>
      </c>
      <c r="D111" s="1">
        <v>8.1</v>
      </c>
      <c r="E111" s="1" t="s">
        <v>22</v>
      </c>
      <c r="F111" s="1">
        <v>8.8</v>
      </c>
      <c r="G111" s="3">
        <f t="shared" si="9"/>
        <v>5.1196276634426585</v>
      </c>
      <c r="H111" s="3">
        <f t="shared" si="6"/>
        <v>14.221187954007386</v>
      </c>
      <c r="I111" s="23">
        <f t="shared" si="7"/>
        <v>7031.761363636364</v>
      </c>
      <c r="J111" s="5">
        <f t="shared" si="8"/>
        <v>781.3068181818181</v>
      </c>
      <c r="K111" s="1">
        <v>16</v>
      </c>
      <c r="L111" s="1">
        <v>32</v>
      </c>
      <c r="M111" s="1">
        <v>-13</v>
      </c>
      <c r="N111" s="1">
        <v>-3</v>
      </c>
      <c r="O111" s="1">
        <f>INT(Legenda!F114)</f>
        <v>31</v>
      </c>
      <c r="P111" s="1">
        <f>(Legenda!F114-O111)*60</f>
        <v>33.00000000000004</v>
      </c>
      <c r="Q111" s="1">
        <f>IF(Legenda!D114&gt;=Legenda!$E$5,"SI",)</f>
        <v>0</v>
      </c>
    </row>
    <row r="112" spans="1:17" ht="12.75">
      <c r="A112" s="1">
        <v>108</v>
      </c>
      <c r="C112" s="1" t="s">
        <v>39</v>
      </c>
      <c r="D112" s="1">
        <v>10</v>
      </c>
      <c r="E112" s="1" t="s">
        <v>48</v>
      </c>
      <c r="F112" s="1">
        <v>8.1</v>
      </c>
      <c r="G112" s="3">
        <f t="shared" si="9"/>
        <v>4.7123845538506295</v>
      </c>
      <c r="H112" s="3">
        <f t="shared" si="6"/>
        <v>13.089957094029526</v>
      </c>
      <c r="I112" s="23">
        <f t="shared" si="7"/>
        <v>7639.444444444444</v>
      </c>
      <c r="J112" s="5">
        <f t="shared" si="8"/>
        <v>848.8271604938271</v>
      </c>
      <c r="K112" s="1">
        <v>11</v>
      </c>
      <c r="L112" s="1">
        <v>11</v>
      </c>
      <c r="M112" s="1">
        <v>55</v>
      </c>
      <c r="N112" s="1">
        <v>40</v>
      </c>
      <c r="O112" s="1">
        <f>INT(Legenda!F115)</f>
        <v>79</v>
      </c>
      <c r="P112" s="1">
        <f>(Legenda!F115-O112)*60</f>
        <v>44.00000000000006</v>
      </c>
      <c r="Q112" s="1" t="str">
        <f>IF(Legenda!D115&gt;=Legenda!$E$5,"SI",)</f>
        <v>SI</v>
      </c>
    </row>
    <row r="113" spans="1:17" ht="12.75">
      <c r="A113" s="1">
        <v>109</v>
      </c>
      <c r="C113" s="1" t="s">
        <v>39</v>
      </c>
      <c r="D113" s="1">
        <v>9.8</v>
      </c>
      <c r="E113" s="1" t="s">
        <v>48</v>
      </c>
      <c r="F113" s="1">
        <v>7.4</v>
      </c>
      <c r="G113" s="3">
        <f t="shared" si="9"/>
        <v>4.3051414442586</v>
      </c>
      <c r="H113" s="3">
        <f t="shared" si="6"/>
        <v>11.958726234051666</v>
      </c>
      <c r="I113" s="23">
        <f t="shared" si="7"/>
        <v>8362.094594594595</v>
      </c>
      <c r="J113" s="5">
        <f t="shared" si="8"/>
        <v>929.1216216216217</v>
      </c>
      <c r="K113" s="1">
        <v>11</v>
      </c>
      <c r="L113" s="1">
        <v>58</v>
      </c>
      <c r="M113" s="1">
        <v>53</v>
      </c>
      <c r="N113" s="1">
        <v>23</v>
      </c>
      <c r="O113" s="1">
        <f>INT(Legenda!F116)</f>
        <v>82</v>
      </c>
      <c r="P113" s="1">
        <f>(Legenda!F116-O113)*60</f>
        <v>0.9999999999999432</v>
      </c>
      <c r="Q113" s="1" t="str">
        <f>IF(Legenda!D116&gt;=Legenda!$E$5,"SI",)</f>
        <v>SI</v>
      </c>
    </row>
    <row r="114" spans="1:17" ht="12.75">
      <c r="A114" s="1">
        <v>110</v>
      </c>
      <c r="C114" s="1" t="s">
        <v>39</v>
      </c>
      <c r="D114" s="1">
        <v>8.2</v>
      </c>
      <c r="E114" s="1" t="s">
        <v>40</v>
      </c>
      <c r="F114" s="1">
        <v>15.8</v>
      </c>
      <c r="G114" s="3">
        <f t="shared" si="9"/>
        <v>9.192058759362956</v>
      </c>
      <c r="H114" s="3">
        <f t="shared" si="6"/>
        <v>25.53349655378599</v>
      </c>
      <c r="I114" s="23">
        <f t="shared" si="7"/>
        <v>3916.4240506329115</v>
      </c>
      <c r="J114" s="5">
        <f t="shared" si="8"/>
        <v>435.15822784810126</v>
      </c>
      <c r="K114" s="1">
        <v>0</v>
      </c>
      <c r="L114" s="1">
        <v>40</v>
      </c>
      <c r="M114" s="1">
        <v>41</v>
      </c>
      <c r="N114" s="1">
        <v>41</v>
      </c>
      <c r="O114" s="1">
        <f>INT(Legenda!F117)</f>
        <v>86</v>
      </c>
      <c r="P114" s="1">
        <f>(Legenda!F117-O114)*60</f>
        <v>16.999999999999886</v>
      </c>
      <c r="Q114" s="1">
        <f>IF(Legenda!D117&gt;=Legenda!$E$5,"SI",)</f>
        <v>0</v>
      </c>
    </row>
  </sheetData>
  <mergeCells count="2">
    <mergeCell ref="K3:L3"/>
    <mergeCell ref="M3:N3"/>
  </mergeCells>
  <hyperlinks>
    <hyperlink ref="C3" location="Legenda" display="Tipo"/>
    <hyperlink ref="S28" r:id="rId1" display="heavens-above"/>
  </hyperlinks>
  <printOptions/>
  <pageMargins left="0.75" right="0.75" top="1" bottom="1" header="0.5" footer="0.5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20">
      <selection activeCell="A122" sqref="A122"/>
    </sheetView>
  </sheetViews>
  <sheetFormatPr defaultColWidth="9.140625" defaultRowHeight="12.75"/>
  <cols>
    <col min="5" max="5" width="10.57421875" style="0" customWidth="1"/>
    <col min="6" max="6" width="15.8515625" style="0" customWidth="1"/>
  </cols>
  <sheetData>
    <row r="1" ht="12.75">
      <c r="D1" s="13" t="s">
        <v>95</v>
      </c>
    </row>
    <row r="2" ht="12.75">
      <c r="C2" s="13"/>
    </row>
    <row r="3" spans="4:5" ht="12.75">
      <c r="D3" s="21" t="s">
        <v>107</v>
      </c>
      <c r="E3" s="20" t="s">
        <v>108</v>
      </c>
    </row>
    <row r="4" spans="4:6" ht="12.75">
      <c r="D4" s="14" t="s">
        <v>92</v>
      </c>
      <c r="E4" s="14" t="s">
        <v>97</v>
      </c>
      <c r="F4" s="14" t="s">
        <v>96</v>
      </c>
    </row>
    <row r="5" spans="4:5" ht="12.75">
      <c r="D5" s="8">
        <f>Calcoli!K1+Calcoli!L1/60</f>
        <v>45.4</v>
      </c>
      <c r="E5" s="8">
        <f>90-D5</f>
        <v>44.6</v>
      </c>
    </row>
    <row r="6" spans="4:5" ht="12.75">
      <c r="D6" s="8"/>
      <c r="E6" s="8"/>
    </row>
    <row r="7" spans="3:6" ht="15.75">
      <c r="C7" s="18" t="s">
        <v>9</v>
      </c>
      <c r="D7" s="19" t="s">
        <v>109</v>
      </c>
      <c r="E7" s="20" t="s">
        <v>110</v>
      </c>
      <c r="F7" s="20" t="s">
        <v>111</v>
      </c>
    </row>
    <row r="8" spans="3:6" ht="12.75">
      <c r="C8" s="18">
        <v>1</v>
      </c>
      <c r="D8" s="8">
        <f>Calcoli!M5+Calcoli!N5/60</f>
        <v>22.016666666666666</v>
      </c>
      <c r="E8" s="8">
        <f aca="true" t="shared" si="0" ref="E8:E39">D8+$E$5</f>
        <v>66.61666666666667</v>
      </c>
      <c r="F8" s="8">
        <f aca="true" t="shared" si="1" ref="F8:F39">IF(E8&lt;=90,E8,180-E8)</f>
        <v>66.61666666666667</v>
      </c>
    </row>
    <row r="9" spans="3:6" ht="12.75">
      <c r="C9" s="18">
        <v>2</v>
      </c>
      <c r="D9" s="8">
        <f>Calcoli!M6+Calcoli!N6/60</f>
        <v>-0.8166666666666667</v>
      </c>
      <c r="E9" s="8">
        <f t="shared" si="0"/>
        <v>43.78333333333333</v>
      </c>
      <c r="F9" s="8">
        <f t="shared" si="1"/>
        <v>43.78333333333333</v>
      </c>
    </row>
    <row r="10" spans="3:6" ht="12.75">
      <c r="C10" s="18">
        <v>3</v>
      </c>
      <c r="D10" s="8">
        <f>Calcoli!M7+Calcoli!N7/60</f>
        <v>28.55</v>
      </c>
      <c r="E10" s="8">
        <f t="shared" si="0"/>
        <v>73.15</v>
      </c>
      <c r="F10" s="8">
        <f t="shared" si="1"/>
        <v>73.15</v>
      </c>
    </row>
    <row r="11" spans="3:6" ht="12.75">
      <c r="C11" s="18">
        <v>4</v>
      </c>
      <c r="D11" s="8">
        <f>Calcoli!M8+Calcoli!N8/60</f>
        <v>-26.533333333333335</v>
      </c>
      <c r="E11" s="8">
        <f t="shared" si="0"/>
        <v>18.066666666666666</v>
      </c>
      <c r="F11" s="8">
        <f t="shared" si="1"/>
        <v>18.066666666666666</v>
      </c>
    </row>
    <row r="12" spans="3:6" ht="12.75">
      <c r="C12" s="18">
        <v>5</v>
      </c>
      <c r="D12" s="8">
        <f>Calcoli!M9+Calcoli!N9/60</f>
        <v>2.0833333333333335</v>
      </c>
      <c r="E12" s="8">
        <f t="shared" si="0"/>
        <v>46.68333333333334</v>
      </c>
      <c r="F12" s="8">
        <f t="shared" si="1"/>
        <v>46.68333333333334</v>
      </c>
    </row>
    <row r="13" spans="3:6" ht="12.75">
      <c r="C13" s="18">
        <v>6</v>
      </c>
      <c r="D13" s="8">
        <f>Calcoli!M10+Calcoli!N10/60</f>
        <v>-32.21666666666667</v>
      </c>
      <c r="E13" s="8">
        <f t="shared" si="0"/>
        <v>12.383333333333333</v>
      </c>
      <c r="F13" s="8">
        <f t="shared" si="1"/>
        <v>12.383333333333333</v>
      </c>
    </row>
    <row r="14" spans="3:6" ht="12.75">
      <c r="C14" s="18">
        <v>7</v>
      </c>
      <c r="D14" s="8">
        <f>Calcoli!M11+Calcoli!N11/60</f>
        <v>-34.81666666666667</v>
      </c>
      <c r="E14" s="8">
        <f t="shared" si="0"/>
        <v>9.783333333333331</v>
      </c>
      <c r="F14" s="8">
        <f t="shared" si="1"/>
        <v>9.783333333333331</v>
      </c>
    </row>
    <row r="15" spans="3:6" ht="12.75">
      <c r="C15" s="18">
        <v>8</v>
      </c>
      <c r="D15" s="8">
        <f>Calcoli!M12+Calcoli!N12/60</f>
        <v>-24.383333333333333</v>
      </c>
      <c r="E15" s="8">
        <f t="shared" si="0"/>
        <v>20.21666666666667</v>
      </c>
      <c r="F15" s="8">
        <f t="shared" si="1"/>
        <v>20.21666666666667</v>
      </c>
    </row>
    <row r="16" spans="3:6" ht="12.75">
      <c r="C16" s="18">
        <v>9</v>
      </c>
      <c r="D16" s="8">
        <f>Calcoli!M13+Calcoli!N13/60</f>
        <v>-18.516666666666666</v>
      </c>
      <c r="E16" s="8">
        <f t="shared" si="0"/>
        <v>26.083333333333336</v>
      </c>
      <c r="F16" s="8">
        <f t="shared" si="1"/>
        <v>26.083333333333336</v>
      </c>
    </row>
    <row r="17" spans="3:6" ht="12.75">
      <c r="C17" s="18">
        <v>10</v>
      </c>
      <c r="D17" s="8">
        <f>Calcoli!M14+Calcoli!N14/60</f>
        <v>-4.1</v>
      </c>
      <c r="E17" s="8">
        <f t="shared" si="0"/>
        <v>40.5</v>
      </c>
      <c r="F17" s="8">
        <f t="shared" si="1"/>
        <v>40.5</v>
      </c>
    </row>
    <row r="18" spans="3:6" ht="12.75">
      <c r="C18" s="18">
        <v>11</v>
      </c>
      <c r="D18" s="8">
        <f>Calcoli!M15+Calcoli!N15/60</f>
        <v>-6.266666666666667</v>
      </c>
      <c r="E18" s="8">
        <f t="shared" si="0"/>
        <v>38.333333333333336</v>
      </c>
      <c r="F18" s="8">
        <f t="shared" si="1"/>
        <v>38.333333333333336</v>
      </c>
    </row>
    <row r="19" spans="3:6" ht="12.75">
      <c r="C19" s="18">
        <v>12</v>
      </c>
      <c r="D19" s="8">
        <f>Calcoli!M16+Calcoli!N16/60</f>
        <v>-0.050000000000000044</v>
      </c>
      <c r="E19" s="8">
        <f t="shared" si="0"/>
        <v>44.550000000000004</v>
      </c>
      <c r="F19" s="8">
        <f t="shared" si="1"/>
        <v>44.550000000000004</v>
      </c>
    </row>
    <row r="20" spans="3:6" ht="12.75">
      <c r="C20" s="18">
        <v>13</v>
      </c>
      <c r="D20" s="8">
        <f>Calcoli!M17+Calcoli!N17/60</f>
        <v>36.46666666666667</v>
      </c>
      <c r="E20" s="8">
        <f t="shared" si="0"/>
        <v>81.06666666666666</v>
      </c>
      <c r="F20" s="8">
        <f t="shared" si="1"/>
        <v>81.06666666666666</v>
      </c>
    </row>
    <row r="21" spans="3:6" ht="12.75">
      <c r="C21" s="18">
        <v>14</v>
      </c>
      <c r="D21" s="8">
        <f>Calcoli!M18+Calcoli!N18/60</f>
        <v>-3.25</v>
      </c>
      <c r="E21" s="8">
        <f t="shared" si="0"/>
        <v>41.35</v>
      </c>
      <c r="F21" s="8">
        <f t="shared" si="1"/>
        <v>41.35</v>
      </c>
    </row>
    <row r="22" spans="3:6" ht="12.75">
      <c r="C22" s="18">
        <v>15</v>
      </c>
      <c r="D22" s="8">
        <f>Calcoli!M19+Calcoli!N19/60</f>
        <v>12.166666666666666</v>
      </c>
      <c r="E22" s="8">
        <f t="shared" si="0"/>
        <v>56.766666666666666</v>
      </c>
      <c r="F22" s="8">
        <f t="shared" si="1"/>
        <v>56.766666666666666</v>
      </c>
    </row>
    <row r="23" spans="3:6" ht="12.75">
      <c r="C23" s="18">
        <v>16</v>
      </c>
      <c r="D23" s="8">
        <f>Calcoli!M20+Calcoli!N20/60</f>
        <v>-13.783333333333333</v>
      </c>
      <c r="E23" s="8">
        <f t="shared" si="0"/>
        <v>30.81666666666667</v>
      </c>
      <c r="F23" s="8">
        <f t="shared" si="1"/>
        <v>30.81666666666667</v>
      </c>
    </row>
    <row r="24" spans="3:6" ht="12.75">
      <c r="C24" s="18">
        <v>17</v>
      </c>
      <c r="D24" s="8">
        <f>Calcoli!M21+Calcoli!N21/60</f>
        <v>-16.183333333333334</v>
      </c>
      <c r="E24" s="8">
        <f t="shared" si="0"/>
        <v>28.416666666666668</v>
      </c>
      <c r="F24" s="8">
        <f t="shared" si="1"/>
        <v>28.416666666666668</v>
      </c>
    </row>
    <row r="25" spans="3:6" ht="12.75">
      <c r="C25" s="18">
        <v>18</v>
      </c>
      <c r="D25" s="8">
        <f>Calcoli!M22+Calcoli!N22/60</f>
        <v>-17.133333333333333</v>
      </c>
      <c r="E25" s="8">
        <f t="shared" si="0"/>
        <v>27.46666666666667</v>
      </c>
      <c r="F25" s="8">
        <f t="shared" si="1"/>
        <v>27.46666666666667</v>
      </c>
    </row>
    <row r="26" spans="3:6" ht="12.75">
      <c r="C26" s="18">
        <v>19</v>
      </c>
      <c r="D26" s="8">
        <f>Calcoli!M23+Calcoli!N23/60</f>
        <v>-26.266666666666666</v>
      </c>
      <c r="E26" s="8">
        <f t="shared" si="0"/>
        <v>18.333333333333336</v>
      </c>
      <c r="F26" s="8">
        <f t="shared" si="1"/>
        <v>18.333333333333336</v>
      </c>
    </row>
    <row r="27" spans="3:6" ht="12.75">
      <c r="C27" s="18">
        <v>20</v>
      </c>
      <c r="D27" s="8">
        <f>Calcoli!M24+Calcoli!N24/60</f>
        <v>-23.033333333333335</v>
      </c>
      <c r="E27" s="8">
        <f t="shared" si="0"/>
        <v>21.566666666666666</v>
      </c>
      <c r="F27" s="8">
        <f t="shared" si="1"/>
        <v>21.566666666666666</v>
      </c>
    </row>
    <row r="28" spans="3:6" ht="12.75">
      <c r="C28" s="18">
        <v>21</v>
      </c>
      <c r="D28" s="8">
        <f>Calcoli!M25+Calcoli!N25/60</f>
        <v>-22.5</v>
      </c>
      <c r="E28" s="8">
        <f t="shared" si="0"/>
        <v>22.1</v>
      </c>
      <c r="F28" s="8">
        <f t="shared" si="1"/>
        <v>22.1</v>
      </c>
    </row>
    <row r="29" spans="3:6" ht="12.75">
      <c r="C29" s="18">
        <v>22</v>
      </c>
      <c r="D29" s="8">
        <f>Calcoli!M26+Calcoli!N26/60</f>
        <v>-23.9</v>
      </c>
      <c r="E29" s="8">
        <f t="shared" si="0"/>
        <v>20.700000000000003</v>
      </c>
      <c r="F29" s="8">
        <f t="shared" si="1"/>
        <v>20.700000000000003</v>
      </c>
    </row>
    <row r="30" spans="3:6" ht="12.75">
      <c r="C30" s="18">
        <v>23</v>
      </c>
      <c r="D30" s="8">
        <f>Calcoli!M27+Calcoli!N27/60</f>
        <v>-19.016666666666666</v>
      </c>
      <c r="E30" s="8">
        <f t="shared" si="0"/>
        <v>25.583333333333336</v>
      </c>
      <c r="F30" s="8">
        <f t="shared" si="1"/>
        <v>25.583333333333336</v>
      </c>
    </row>
    <row r="31" spans="3:6" ht="12.75">
      <c r="C31" s="18">
        <v>24</v>
      </c>
      <c r="D31" s="8">
        <f>Calcoli!M28+Calcoli!N28/60</f>
        <v>-18.483333333333334</v>
      </c>
      <c r="E31" s="8">
        <f t="shared" si="0"/>
        <v>26.116666666666667</v>
      </c>
      <c r="F31" s="8">
        <f t="shared" si="1"/>
        <v>26.116666666666667</v>
      </c>
    </row>
    <row r="32" spans="3:6" ht="12.75">
      <c r="C32" s="18">
        <v>25</v>
      </c>
      <c r="D32" s="8">
        <f>Calcoli!M29+Calcoli!N29/60</f>
        <v>-19.25</v>
      </c>
      <c r="E32" s="8">
        <f t="shared" si="0"/>
        <v>25.35</v>
      </c>
      <c r="F32" s="8">
        <f t="shared" si="1"/>
        <v>25.35</v>
      </c>
    </row>
    <row r="33" spans="3:6" ht="12.75">
      <c r="C33" s="18">
        <v>26</v>
      </c>
      <c r="D33" s="8">
        <f>Calcoli!M30+Calcoli!N30/60</f>
        <v>-9.4</v>
      </c>
      <c r="E33" s="8">
        <f t="shared" si="0"/>
        <v>35.2</v>
      </c>
      <c r="F33" s="8">
        <f t="shared" si="1"/>
        <v>35.2</v>
      </c>
    </row>
    <row r="34" spans="3:6" ht="12.75">
      <c r="C34" s="18">
        <v>27</v>
      </c>
      <c r="D34" s="8">
        <f>Calcoli!M31+Calcoli!N31/60</f>
        <v>22.716666666666665</v>
      </c>
      <c r="E34" s="8">
        <f t="shared" si="0"/>
        <v>67.31666666666666</v>
      </c>
      <c r="F34" s="8">
        <f t="shared" si="1"/>
        <v>67.31666666666666</v>
      </c>
    </row>
    <row r="35" spans="3:6" ht="12.75">
      <c r="C35" s="18">
        <v>28</v>
      </c>
      <c r="D35" s="8">
        <f>Calcoli!M32+Calcoli!N32/60</f>
        <v>-24.866666666666667</v>
      </c>
      <c r="E35" s="8">
        <f t="shared" si="0"/>
        <v>19.733333333333334</v>
      </c>
      <c r="F35" s="8">
        <f t="shared" si="1"/>
        <v>19.733333333333334</v>
      </c>
    </row>
    <row r="36" spans="3:6" ht="12.75">
      <c r="C36" s="18">
        <v>29</v>
      </c>
      <c r="D36" s="8">
        <f>Calcoli!M33+Calcoli!N33/60</f>
        <v>38.53333333333333</v>
      </c>
      <c r="E36" s="8">
        <f t="shared" si="0"/>
        <v>83.13333333333333</v>
      </c>
      <c r="F36" s="8">
        <f t="shared" si="1"/>
        <v>83.13333333333333</v>
      </c>
    </row>
    <row r="37" spans="3:6" ht="12.75">
      <c r="C37" s="18">
        <v>30</v>
      </c>
      <c r="D37" s="8">
        <f>Calcoli!M34+Calcoli!N34/60</f>
        <v>-23.183333333333334</v>
      </c>
      <c r="E37" s="8">
        <f t="shared" si="0"/>
        <v>21.416666666666668</v>
      </c>
      <c r="F37" s="8">
        <f t="shared" si="1"/>
        <v>21.416666666666668</v>
      </c>
    </row>
    <row r="38" spans="3:6" ht="12.75">
      <c r="C38" s="18">
        <v>31</v>
      </c>
      <c r="D38" s="8">
        <f>Calcoli!M35+Calcoli!N35/60</f>
        <v>41.266666666666666</v>
      </c>
      <c r="E38" s="8">
        <f t="shared" si="0"/>
        <v>85.86666666666667</v>
      </c>
      <c r="F38" s="8">
        <f t="shared" si="1"/>
        <v>85.86666666666667</v>
      </c>
    </row>
    <row r="39" spans="3:6" ht="12.75">
      <c r="C39" s="18">
        <v>32</v>
      </c>
      <c r="D39" s="8">
        <f>Calcoli!M36+Calcoli!N36/60</f>
        <v>40.86666666666667</v>
      </c>
      <c r="E39" s="8">
        <f t="shared" si="0"/>
        <v>85.46666666666667</v>
      </c>
      <c r="F39" s="8">
        <f t="shared" si="1"/>
        <v>85.46666666666667</v>
      </c>
    </row>
    <row r="40" spans="3:6" ht="12.75">
      <c r="C40" s="18">
        <v>33</v>
      </c>
      <c r="D40" s="8">
        <f>Calcoli!M37+Calcoli!N37/60</f>
        <v>30.65</v>
      </c>
      <c r="E40" s="8">
        <f aca="true" t="shared" si="2" ref="E40:E71">D40+$E$5</f>
        <v>75.25</v>
      </c>
      <c r="F40" s="8">
        <f aca="true" t="shared" si="3" ref="F40:F71">IF(E40&lt;=90,E40,180-E40)</f>
        <v>75.25</v>
      </c>
    </row>
    <row r="41" spans="3:6" ht="12.75">
      <c r="C41" s="18">
        <v>34</v>
      </c>
      <c r="D41" s="8">
        <f>Calcoli!M38+Calcoli!N38/60</f>
        <v>42.78333333333333</v>
      </c>
      <c r="E41" s="8">
        <f t="shared" si="2"/>
        <v>87.38333333333333</v>
      </c>
      <c r="F41" s="8">
        <f t="shared" si="3"/>
        <v>87.38333333333333</v>
      </c>
    </row>
    <row r="42" spans="3:6" ht="12.75">
      <c r="C42" s="18">
        <v>35</v>
      </c>
      <c r="D42" s="8">
        <f>Calcoli!M39+Calcoli!N39/60</f>
        <v>24.333333333333332</v>
      </c>
      <c r="E42" s="8">
        <f t="shared" si="2"/>
        <v>68.93333333333334</v>
      </c>
      <c r="F42" s="8">
        <f t="shared" si="3"/>
        <v>68.93333333333334</v>
      </c>
    </row>
    <row r="43" spans="3:6" ht="12.75">
      <c r="C43" s="18">
        <v>36</v>
      </c>
      <c r="D43" s="8">
        <f>Calcoli!M40+Calcoli!N40/60</f>
        <v>34.13333333333333</v>
      </c>
      <c r="E43" s="8">
        <f t="shared" si="2"/>
        <v>78.73333333333333</v>
      </c>
      <c r="F43" s="8">
        <f t="shared" si="3"/>
        <v>78.73333333333333</v>
      </c>
    </row>
    <row r="44" spans="3:6" ht="12.75">
      <c r="C44" s="18">
        <v>37</v>
      </c>
      <c r="D44" s="8">
        <f>Calcoli!M41+Calcoli!N41/60</f>
        <v>32.55</v>
      </c>
      <c r="E44" s="8">
        <f t="shared" si="2"/>
        <v>77.15</v>
      </c>
      <c r="F44" s="8">
        <f t="shared" si="3"/>
        <v>77.15</v>
      </c>
    </row>
    <row r="45" spans="3:6" ht="12.75">
      <c r="C45" s="18">
        <v>38</v>
      </c>
      <c r="D45" s="8">
        <f>Calcoli!M42+Calcoli!N42/60</f>
        <v>35.833333333333336</v>
      </c>
      <c r="E45" s="8">
        <f t="shared" si="2"/>
        <v>80.43333333333334</v>
      </c>
      <c r="F45" s="8">
        <f t="shared" si="3"/>
        <v>80.43333333333334</v>
      </c>
    </row>
    <row r="46" spans="3:6" ht="12.75">
      <c r="C46" s="18">
        <v>39</v>
      </c>
      <c r="D46" s="8">
        <f>Calcoli!M43+Calcoli!N43/60</f>
        <v>48.43333333333333</v>
      </c>
      <c r="E46" s="8">
        <f t="shared" si="2"/>
        <v>93.03333333333333</v>
      </c>
      <c r="F46" s="8">
        <f t="shared" si="3"/>
        <v>86.96666666666667</v>
      </c>
    </row>
    <row r="47" spans="3:6" ht="12.75">
      <c r="C47" s="18">
        <v>40</v>
      </c>
      <c r="D47" s="8">
        <f>Calcoli!M44+Calcoli!N44/60</f>
        <v>58.083333333333336</v>
      </c>
      <c r="E47" s="8">
        <f t="shared" si="2"/>
        <v>102.68333333333334</v>
      </c>
      <c r="F47" s="8">
        <f t="shared" si="3"/>
        <v>77.31666666666666</v>
      </c>
    </row>
    <row r="48" spans="3:6" ht="12.75">
      <c r="C48" s="18">
        <v>41</v>
      </c>
      <c r="D48" s="8">
        <f>Calcoli!M45+Calcoli!N45/60</f>
        <v>-20.733333333333334</v>
      </c>
      <c r="E48" s="8">
        <f t="shared" si="2"/>
        <v>23.866666666666667</v>
      </c>
      <c r="F48" s="8">
        <f t="shared" si="3"/>
        <v>23.866666666666667</v>
      </c>
    </row>
    <row r="49" spans="3:6" ht="12.75">
      <c r="C49" s="18">
        <v>42</v>
      </c>
      <c r="D49" s="8">
        <f>Calcoli!M46+Calcoli!N46/60</f>
        <v>-5.45</v>
      </c>
      <c r="E49" s="8">
        <f t="shared" si="2"/>
        <v>39.15</v>
      </c>
      <c r="F49" s="8">
        <f t="shared" si="3"/>
        <v>39.15</v>
      </c>
    </row>
    <row r="50" spans="3:6" ht="12.75">
      <c r="C50" s="18">
        <v>43</v>
      </c>
      <c r="D50" s="8">
        <f>Calcoli!M47+Calcoli!N47/60</f>
        <v>-5.266666666666667</v>
      </c>
      <c r="E50" s="8">
        <f t="shared" si="2"/>
        <v>39.333333333333336</v>
      </c>
      <c r="F50" s="8">
        <f t="shared" si="3"/>
        <v>39.333333333333336</v>
      </c>
    </row>
    <row r="51" spans="3:6" ht="12.75">
      <c r="C51" s="18">
        <v>44</v>
      </c>
      <c r="D51" s="8">
        <f>Calcoli!M48+Calcoli!N48/60</f>
        <v>19.983333333333334</v>
      </c>
      <c r="E51" s="8">
        <f t="shared" si="2"/>
        <v>64.58333333333334</v>
      </c>
      <c r="F51" s="8">
        <f t="shared" si="3"/>
        <v>64.58333333333334</v>
      </c>
    </row>
    <row r="52" spans="3:6" ht="12.75">
      <c r="C52" s="18">
        <v>45</v>
      </c>
      <c r="D52" s="8">
        <f>Calcoli!M49+Calcoli!N49/60</f>
        <v>24.116666666666667</v>
      </c>
      <c r="E52" s="8">
        <f t="shared" si="2"/>
        <v>68.71666666666667</v>
      </c>
      <c r="F52" s="8">
        <f t="shared" si="3"/>
        <v>68.71666666666667</v>
      </c>
    </row>
    <row r="53" spans="3:6" ht="12.75">
      <c r="C53" s="18">
        <v>46</v>
      </c>
      <c r="D53" s="8">
        <f>Calcoli!M50+Calcoli!N50/60</f>
        <v>-14.816666666666666</v>
      </c>
      <c r="E53" s="8">
        <f t="shared" si="2"/>
        <v>29.783333333333335</v>
      </c>
      <c r="F53" s="8">
        <f t="shared" si="3"/>
        <v>29.783333333333335</v>
      </c>
    </row>
    <row r="54" spans="3:6" ht="12.75">
      <c r="C54" s="18">
        <v>47</v>
      </c>
      <c r="D54" s="8">
        <f>Calcoli!M51+Calcoli!N51/60</f>
        <v>-14.5</v>
      </c>
      <c r="E54" s="8">
        <f t="shared" si="2"/>
        <v>30.1</v>
      </c>
      <c r="F54" s="8">
        <f t="shared" si="3"/>
        <v>30.1</v>
      </c>
    </row>
    <row r="55" spans="3:6" ht="12.75">
      <c r="C55" s="18">
        <v>48</v>
      </c>
      <c r="D55" s="8">
        <f>Calcoli!M52+Calcoli!N52/60</f>
        <v>-5.8</v>
      </c>
      <c r="E55" s="8">
        <f t="shared" si="2"/>
        <v>38.800000000000004</v>
      </c>
      <c r="F55" s="8">
        <f t="shared" si="3"/>
        <v>38.800000000000004</v>
      </c>
    </row>
    <row r="56" spans="3:6" ht="12.75">
      <c r="C56" s="18">
        <v>49</v>
      </c>
      <c r="D56" s="8">
        <f>Calcoli!M53+Calcoli!N53/60</f>
        <v>8</v>
      </c>
      <c r="E56" s="8">
        <f t="shared" si="2"/>
        <v>52.6</v>
      </c>
      <c r="F56" s="8">
        <f t="shared" si="3"/>
        <v>52.6</v>
      </c>
    </row>
    <row r="57" spans="3:6" ht="12.75">
      <c r="C57" s="18">
        <v>50</v>
      </c>
      <c r="D57" s="8">
        <f>Calcoli!M54+Calcoli!N54/60</f>
        <v>-8.333333333333334</v>
      </c>
      <c r="E57" s="8">
        <f t="shared" si="2"/>
        <v>36.266666666666666</v>
      </c>
      <c r="F57" s="8">
        <f t="shared" si="3"/>
        <v>36.266666666666666</v>
      </c>
    </row>
    <row r="58" spans="3:6" ht="12.75">
      <c r="C58" s="18">
        <v>51</v>
      </c>
      <c r="D58" s="8">
        <f>Calcoli!M55+Calcoli!N55/60</f>
        <v>47.2</v>
      </c>
      <c r="E58" s="8">
        <f t="shared" si="2"/>
        <v>91.80000000000001</v>
      </c>
      <c r="F58" s="8">
        <f t="shared" si="3"/>
        <v>88.19999999999999</v>
      </c>
    </row>
    <row r="59" spans="3:6" ht="12.75">
      <c r="C59" s="18">
        <v>52</v>
      </c>
      <c r="D59" s="8">
        <f>Calcoli!M56+Calcoli!N56/60</f>
        <v>61.583333333333336</v>
      </c>
      <c r="E59" s="8">
        <f t="shared" si="2"/>
        <v>106.18333333333334</v>
      </c>
      <c r="F59" s="8">
        <f t="shared" si="3"/>
        <v>73.81666666666666</v>
      </c>
    </row>
    <row r="60" spans="3:6" ht="12.75">
      <c r="C60" s="18">
        <v>53</v>
      </c>
      <c r="D60" s="8">
        <f>Calcoli!M57+Calcoli!N57/60</f>
        <v>18.166666666666668</v>
      </c>
      <c r="E60" s="8">
        <f t="shared" si="2"/>
        <v>62.766666666666666</v>
      </c>
      <c r="F60" s="8">
        <f t="shared" si="3"/>
        <v>62.766666666666666</v>
      </c>
    </row>
    <row r="61" spans="3:6" ht="12.75">
      <c r="C61" s="18">
        <v>54</v>
      </c>
      <c r="D61" s="8">
        <f>Calcoli!M58+Calcoli!N58/60</f>
        <v>-30.483333333333334</v>
      </c>
      <c r="E61" s="8">
        <f t="shared" si="2"/>
        <v>14.116666666666667</v>
      </c>
      <c r="F61" s="8">
        <f t="shared" si="3"/>
        <v>14.116666666666667</v>
      </c>
    </row>
    <row r="62" spans="3:6" ht="12.75">
      <c r="C62" s="18">
        <v>55</v>
      </c>
      <c r="D62" s="8">
        <f>Calcoli!M59+Calcoli!N59/60</f>
        <v>-30.966666666666665</v>
      </c>
      <c r="E62" s="8">
        <f t="shared" si="2"/>
        <v>13.633333333333336</v>
      </c>
      <c r="F62" s="8">
        <f t="shared" si="3"/>
        <v>13.633333333333336</v>
      </c>
    </row>
    <row r="63" spans="3:6" ht="12.75">
      <c r="C63" s="18">
        <v>56</v>
      </c>
      <c r="D63" s="8">
        <f>Calcoli!M60+Calcoli!N60/60</f>
        <v>30.183333333333334</v>
      </c>
      <c r="E63" s="8">
        <f t="shared" si="2"/>
        <v>74.78333333333333</v>
      </c>
      <c r="F63" s="8">
        <f t="shared" si="3"/>
        <v>74.78333333333333</v>
      </c>
    </row>
    <row r="64" spans="3:6" ht="12.75">
      <c r="C64" s="18">
        <v>57</v>
      </c>
      <c r="D64" s="8">
        <f>Calcoli!M61+Calcoli!N61/60</f>
        <v>33.03333333333333</v>
      </c>
      <c r="E64" s="8">
        <f t="shared" si="2"/>
        <v>77.63333333333333</v>
      </c>
      <c r="F64" s="8">
        <f t="shared" si="3"/>
        <v>77.63333333333333</v>
      </c>
    </row>
    <row r="65" spans="3:6" ht="12.75">
      <c r="C65" s="18">
        <v>58</v>
      </c>
      <c r="D65" s="8">
        <f>Calcoli!M62+Calcoli!N62/60</f>
        <v>11.816666666666666</v>
      </c>
      <c r="E65" s="8">
        <f t="shared" si="2"/>
        <v>56.41666666666667</v>
      </c>
      <c r="F65" s="8">
        <f t="shared" si="3"/>
        <v>56.41666666666667</v>
      </c>
    </row>
    <row r="66" spans="3:6" ht="12.75">
      <c r="C66" s="18">
        <v>59</v>
      </c>
      <c r="D66" s="8">
        <f>Calcoli!M63+Calcoli!N63/60</f>
        <v>11.65</v>
      </c>
      <c r="E66" s="8">
        <f t="shared" si="2"/>
        <v>56.25</v>
      </c>
      <c r="F66" s="8">
        <f t="shared" si="3"/>
        <v>56.25</v>
      </c>
    </row>
    <row r="67" spans="3:6" ht="12.75">
      <c r="C67" s="18">
        <v>60</v>
      </c>
      <c r="D67" s="8">
        <f>Calcoli!M64+Calcoli!N64/60</f>
        <v>11.55</v>
      </c>
      <c r="E67" s="8">
        <f t="shared" si="2"/>
        <v>56.150000000000006</v>
      </c>
      <c r="F67" s="8">
        <f t="shared" si="3"/>
        <v>56.150000000000006</v>
      </c>
    </row>
    <row r="68" spans="3:6" ht="12.75">
      <c r="C68" s="18">
        <v>61</v>
      </c>
      <c r="D68" s="8">
        <f>Calcoli!M65+Calcoli!N65/60</f>
        <v>4.466666666666667</v>
      </c>
      <c r="E68" s="8">
        <f t="shared" si="2"/>
        <v>49.06666666666667</v>
      </c>
      <c r="F68" s="8">
        <f t="shared" si="3"/>
        <v>49.06666666666667</v>
      </c>
    </row>
    <row r="69" spans="3:6" ht="12.75">
      <c r="C69" s="18">
        <v>62</v>
      </c>
      <c r="D69" s="8">
        <f>Calcoli!M66+Calcoli!N66/60</f>
        <v>-30.116666666666667</v>
      </c>
      <c r="E69" s="8">
        <f t="shared" si="2"/>
        <v>14.483333333333334</v>
      </c>
      <c r="F69" s="8">
        <f t="shared" si="3"/>
        <v>14.483333333333334</v>
      </c>
    </row>
    <row r="70" spans="3:6" ht="12.75">
      <c r="C70" s="18">
        <v>63</v>
      </c>
      <c r="D70" s="8">
        <f>Calcoli!M67+Calcoli!N67/60</f>
        <v>42.03333333333333</v>
      </c>
      <c r="E70" s="8">
        <f t="shared" si="2"/>
        <v>86.63333333333333</v>
      </c>
      <c r="F70" s="8">
        <f t="shared" si="3"/>
        <v>86.63333333333333</v>
      </c>
    </row>
    <row r="71" spans="3:6" ht="12.75">
      <c r="C71" s="18">
        <v>64</v>
      </c>
      <c r="D71" s="8">
        <f>Calcoli!M68+Calcoli!N68/60</f>
        <v>21.683333333333334</v>
      </c>
      <c r="E71" s="8">
        <f t="shared" si="2"/>
        <v>66.28333333333333</v>
      </c>
      <c r="F71" s="8">
        <f t="shared" si="3"/>
        <v>66.28333333333333</v>
      </c>
    </row>
    <row r="72" spans="3:6" ht="12.75">
      <c r="C72" s="18">
        <v>65</v>
      </c>
      <c r="D72" s="8">
        <f>Calcoli!M69+Calcoli!N69/60</f>
        <v>13.083333333333334</v>
      </c>
      <c r="E72" s="8">
        <f aca="true" t="shared" si="4" ref="E72:E103">D72+$E$5</f>
        <v>57.68333333333334</v>
      </c>
      <c r="F72" s="8">
        <f aca="true" t="shared" si="5" ref="F72:F103">IF(E72&lt;=90,E72,180-E72)</f>
        <v>57.68333333333334</v>
      </c>
    </row>
    <row r="73" spans="3:6" ht="12.75">
      <c r="C73" s="18">
        <v>66</v>
      </c>
      <c r="D73" s="8">
        <f>Calcoli!M70+Calcoli!N70/60</f>
        <v>12.983333333333333</v>
      </c>
      <c r="E73" s="8">
        <f t="shared" si="4"/>
        <v>57.583333333333336</v>
      </c>
      <c r="F73" s="8">
        <f t="shared" si="5"/>
        <v>57.583333333333336</v>
      </c>
    </row>
    <row r="74" spans="3:6" ht="12.75">
      <c r="C74" s="18">
        <v>67</v>
      </c>
      <c r="D74" s="8">
        <f>Calcoli!M71+Calcoli!N71/60</f>
        <v>11.816666666666666</v>
      </c>
      <c r="E74" s="8">
        <f t="shared" si="4"/>
        <v>56.41666666666667</v>
      </c>
      <c r="F74" s="8">
        <f t="shared" si="5"/>
        <v>56.41666666666667</v>
      </c>
    </row>
    <row r="75" spans="3:6" ht="12.75">
      <c r="C75" s="18">
        <v>68</v>
      </c>
      <c r="D75" s="8">
        <f>Calcoli!M72+Calcoli!N72/60</f>
        <v>-26.75</v>
      </c>
      <c r="E75" s="8">
        <f t="shared" si="4"/>
        <v>17.85</v>
      </c>
      <c r="F75" s="8">
        <f t="shared" si="5"/>
        <v>17.85</v>
      </c>
    </row>
    <row r="76" spans="3:6" ht="12.75">
      <c r="C76" s="18">
        <v>69</v>
      </c>
      <c r="D76" s="8">
        <f>Calcoli!M73+Calcoli!N73/60</f>
        <v>-32.35</v>
      </c>
      <c r="E76" s="8">
        <f t="shared" si="4"/>
        <v>12.25</v>
      </c>
      <c r="F76" s="8">
        <f t="shared" si="5"/>
        <v>12.25</v>
      </c>
    </row>
    <row r="77" spans="3:6" ht="12.75">
      <c r="C77" s="18">
        <v>70</v>
      </c>
      <c r="D77" s="8">
        <f>Calcoli!M74+Calcoli!N74/60</f>
        <v>-32.3</v>
      </c>
      <c r="E77" s="8">
        <f t="shared" si="4"/>
        <v>12.300000000000004</v>
      </c>
      <c r="F77" s="8">
        <f t="shared" si="5"/>
        <v>12.300000000000004</v>
      </c>
    </row>
    <row r="78" spans="3:6" ht="12.75">
      <c r="C78" s="18">
        <v>71</v>
      </c>
      <c r="D78" s="8">
        <f>Calcoli!M75+Calcoli!N75/60</f>
        <v>18.783333333333335</v>
      </c>
      <c r="E78" s="8">
        <f t="shared" si="4"/>
        <v>63.38333333333334</v>
      </c>
      <c r="F78" s="8">
        <f t="shared" si="5"/>
        <v>63.38333333333334</v>
      </c>
    </row>
    <row r="79" spans="3:6" ht="12.75">
      <c r="C79" s="18">
        <v>72</v>
      </c>
      <c r="D79" s="8">
        <f>Calcoli!M76+Calcoli!N76/60</f>
        <v>-12.533333333333333</v>
      </c>
      <c r="E79" s="8">
        <f t="shared" si="4"/>
        <v>32.06666666666667</v>
      </c>
      <c r="F79" s="8">
        <f t="shared" si="5"/>
        <v>32.06666666666667</v>
      </c>
    </row>
    <row r="80" spans="3:6" ht="12.75">
      <c r="C80" s="18">
        <v>73</v>
      </c>
      <c r="D80" s="8">
        <f>Calcoli!M77+Calcoli!N77/60</f>
        <v>-12.633333333333333</v>
      </c>
      <c r="E80" s="8">
        <f t="shared" si="4"/>
        <v>31.96666666666667</v>
      </c>
      <c r="F80" s="8">
        <f t="shared" si="5"/>
        <v>31.96666666666667</v>
      </c>
    </row>
    <row r="81" spans="3:6" ht="12.75">
      <c r="C81" s="18">
        <v>74</v>
      </c>
      <c r="D81" s="8">
        <f>Calcoli!M78+Calcoli!N78/60</f>
        <v>15.783333333333333</v>
      </c>
      <c r="E81" s="8">
        <f t="shared" si="4"/>
        <v>60.38333333333333</v>
      </c>
      <c r="F81" s="8">
        <f t="shared" si="5"/>
        <v>60.38333333333333</v>
      </c>
    </row>
    <row r="82" spans="3:6" ht="12.75">
      <c r="C82" s="18">
        <v>75</v>
      </c>
      <c r="D82" s="8">
        <f>Calcoli!M79+Calcoli!N79/60</f>
        <v>-21.916666666666668</v>
      </c>
      <c r="E82" s="8">
        <f t="shared" si="4"/>
        <v>22.683333333333334</v>
      </c>
      <c r="F82" s="8">
        <f t="shared" si="5"/>
        <v>22.683333333333334</v>
      </c>
    </row>
    <row r="83" spans="3:6" ht="12.75">
      <c r="C83" s="18">
        <v>76</v>
      </c>
      <c r="D83" s="8">
        <f>Calcoli!M80+Calcoli!N80/60</f>
        <v>51.56666666666667</v>
      </c>
      <c r="E83" s="8">
        <f t="shared" si="4"/>
        <v>96.16666666666667</v>
      </c>
      <c r="F83" s="8">
        <f t="shared" si="5"/>
        <v>83.83333333333333</v>
      </c>
    </row>
    <row r="84" spans="3:6" ht="12.75">
      <c r="C84" s="18">
        <v>77</v>
      </c>
      <c r="D84" s="8">
        <f>Calcoli!M81+Calcoli!N81/60</f>
        <v>-0.016666666666666666</v>
      </c>
      <c r="E84" s="8">
        <f t="shared" si="4"/>
        <v>44.583333333333336</v>
      </c>
      <c r="F84" s="8">
        <f t="shared" si="5"/>
        <v>44.583333333333336</v>
      </c>
    </row>
    <row r="85" spans="3:6" ht="12.75">
      <c r="C85" s="18">
        <v>78</v>
      </c>
      <c r="D85" s="8">
        <f>Calcoli!M82+Calcoli!N82/60</f>
        <v>0.05</v>
      </c>
      <c r="E85" s="8">
        <f t="shared" si="4"/>
        <v>44.65</v>
      </c>
      <c r="F85" s="8">
        <f t="shared" si="5"/>
        <v>44.65</v>
      </c>
    </row>
    <row r="86" spans="3:6" ht="12.75">
      <c r="C86" s="18">
        <v>79</v>
      </c>
      <c r="D86" s="8">
        <f>Calcoli!M83+Calcoli!N83/60</f>
        <v>-24.55</v>
      </c>
      <c r="E86" s="8">
        <f t="shared" si="4"/>
        <v>20.05</v>
      </c>
      <c r="F86" s="8">
        <f t="shared" si="5"/>
        <v>20.05</v>
      </c>
    </row>
    <row r="87" spans="3:6" ht="12.75">
      <c r="C87" s="18">
        <v>80</v>
      </c>
      <c r="D87" s="8">
        <f>Calcoli!M84+Calcoli!N84/60</f>
        <v>-22.983333333333334</v>
      </c>
      <c r="E87" s="8">
        <f t="shared" si="4"/>
        <v>21.616666666666667</v>
      </c>
      <c r="F87" s="8">
        <f t="shared" si="5"/>
        <v>21.616666666666667</v>
      </c>
    </row>
    <row r="88" spans="3:6" ht="12.75">
      <c r="C88" s="18">
        <v>81</v>
      </c>
      <c r="D88" s="8">
        <f>Calcoli!M85+Calcoli!N85/60</f>
        <v>69.06666666666666</v>
      </c>
      <c r="E88" s="8">
        <f t="shared" si="4"/>
        <v>113.66666666666666</v>
      </c>
      <c r="F88" s="8">
        <f t="shared" si="5"/>
        <v>66.33333333333334</v>
      </c>
    </row>
    <row r="89" spans="3:6" ht="12.75">
      <c r="C89" s="18">
        <v>82</v>
      </c>
      <c r="D89" s="8">
        <f>Calcoli!M86+Calcoli!N86/60</f>
        <v>69.68333333333334</v>
      </c>
      <c r="E89" s="8">
        <f t="shared" si="4"/>
        <v>114.28333333333333</v>
      </c>
      <c r="F89" s="8">
        <f t="shared" si="5"/>
        <v>65.71666666666667</v>
      </c>
    </row>
    <row r="90" spans="3:6" ht="12.75">
      <c r="C90" s="18">
        <v>83</v>
      </c>
      <c r="D90" s="8">
        <f>Calcoli!M87+Calcoli!N87/60</f>
        <v>-29.866666666666667</v>
      </c>
      <c r="E90" s="8">
        <f t="shared" si="4"/>
        <v>14.733333333333334</v>
      </c>
      <c r="F90" s="8">
        <f t="shared" si="5"/>
        <v>14.733333333333334</v>
      </c>
    </row>
    <row r="91" spans="3:6" ht="12.75">
      <c r="C91" s="18">
        <v>84</v>
      </c>
      <c r="D91" s="8">
        <f>Calcoli!M88+Calcoli!N88/60</f>
        <v>12.883333333333333</v>
      </c>
      <c r="E91" s="8">
        <f t="shared" si="4"/>
        <v>57.483333333333334</v>
      </c>
      <c r="F91" s="8">
        <f t="shared" si="5"/>
        <v>57.483333333333334</v>
      </c>
    </row>
    <row r="92" spans="3:6" ht="12.75">
      <c r="C92" s="18">
        <v>85</v>
      </c>
      <c r="D92" s="8">
        <f>Calcoli!M89+Calcoli!N89/60</f>
        <v>18.183333333333334</v>
      </c>
      <c r="E92" s="8">
        <f t="shared" si="4"/>
        <v>62.78333333333333</v>
      </c>
      <c r="F92" s="8">
        <f t="shared" si="5"/>
        <v>62.78333333333333</v>
      </c>
    </row>
    <row r="93" spans="3:6" ht="12.75">
      <c r="C93" s="18">
        <v>86</v>
      </c>
      <c r="D93" s="8">
        <f>Calcoli!M90+Calcoli!N90/60</f>
        <v>12.95</v>
      </c>
      <c r="E93" s="8">
        <f t="shared" si="4"/>
        <v>57.55</v>
      </c>
      <c r="F93" s="8">
        <f t="shared" si="5"/>
        <v>57.55</v>
      </c>
    </row>
    <row r="94" spans="3:6" ht="12.75">
      <c r="C94" s="18">
        <v>87</v>
      </c>
      <c r="D94" s="8">
        <f>Calcoli!M91+Calcoli!N91/60</f>
        <v>12.4</v>
      </c>
      <c r="E94" s="8">
        <f t="shared" si="4"/>
        <v>57</v>
      </c>
      <c r="F94" s="8">
        <f t="shared" si="5"/>
        <v>57</v>
      </c>
    </row>
    <row r="95" spans="3:6" ht="12.75">
      <c r="C95" s="18">
        <v>88</v>
      </c>
      <c r="D95" s="8">
        <f>Calcoli!M92+Calcoli!N92/60</f>
        <v>14.416666666666666</v>
      </c>
      <c r="E95" s="8">
        <f t="shared" si="4"/>
        <v>59.016666666666666</v>
      </c>
      <c r="F95" s="8">
        <f t="shared" si="5"/>
        <v>59.016666666666666</v>
      </c>
    </row>
    <row r="96" spans="3:6" ht="12.75">
      <c r="C96" s="18">
        <v>89</v>
      </c>
      <c r="D96" s="8">
        <f>Calcoli!M93+Calcoli!N93/60</f>
        <v>12.55</v>
      </c>
      <c r="E96" s="8">
        <f t="shared" si="4"/>
        <v>57.150000000000006</v>
      </c>
      <c r="F96" s="8">
        <f t="shared" si="5"/>
        <v>57.150000000000006</v>
      </c>
    </row>
    <row r="97" spans="3:6" ht="12.75">
      <c r="C97" s="18">
        <v>90</v>
      </c>
      <c r="D97" s="8">
        <f>Calcoli!M94+Calcoli!N94/60</f>
        <v>13.166666666666666</v>
      </c>
      <c r="E97" s="8">
        <f t="shared" si="4"/>
        <v>57.766666666666666</v>
      </c>
      <c r="F97" s="8">
        <f t="shared" si="5"/>
        <v>57.766666666666666</v>
      </c>
    </row>
    <row r="98" spans="3:6" ht="12.75">
      <c r="C98" s="18">
        <v>91</v>
      </c>
      <c r="D98" s="8">
        <f>Calcoli!M95+Calcoli!N95/60</f>
        <v>14.5</v>
      </c>
      <c r="E98" s="8">
        <f t="shared" si="4"/>
        <v>59.1</v>
      </c>
      <c r="F98" s="8">
        <f t="shared" si="5"/>
        <v>59.1</v>
      </c>
    </row>
    <row r="99" spans="3:6" ht="12.75">
      <c r="C99" s="18">
        <v>92</v>
      </c>
      <c r="D99" s="8">
        <f>Calcoli!M96+Calcoli!N96/60</f>
        <v>43.13333333333333</v>
      </c>
      <c r="E99" s="8">
        <f t="shared" si="4"/>
        <v>87.73333333333333</v>
      </c>
      <c r="F99" s="8">
        <f t="shared" si="5"/>
        <v>87.73333333333333</v>
      </c>
    </row>
    <row r="100" spans="3:6" ht="12.75">
      <c r="C100" s="18">
        <v>93</v>
      </c>
      <c r="D100" s="8">
        <f>Calcoli!M97+Calcoli!N97/60</f>
        <v>-23.866666666666667</v>
      </c>
      <c r="E100" s="8">
        <f t="shared" si="4"/>
        <v>20.733333333333334</v>
      </c>
      <c r="F100" s="8">
        <f t="shared" si="5"/>
        <v>20.733333333333334</v>
      </c>
    </row>
    <row r="101" spans="3:6" ht="12.75">
      <c r="C101" s="18">
        <v>94</v>
      </c>
      <c r="D101" s="8">
        <f>Calcoli!M98+Calcoli!N98/60</f>
        <v>41.11666666666667</v>
      </c>
      <c r="E101" s="8">
        <f t="shared" si="4"/>
        <v>85.71666666666667</v>
      </c>
      <c r="F101" s="8">
        <f t="shared" si="5"/>
        <v>85.71666666666667</v>
      </c>
    </row>
    <row r="102" spans="3:6" ht="12.75">
      <c r="C102" s="18">
        <v>95</v>
      </c>
      <c r="D102" s="8">
        <f>Calcoli!M99+Calcoli!N99/60</f>
        <v>11.7</v>
      </c>
      <c r="E102" s="8">
        <f t="shared" si="4"/>
        <v>56.3</v>
      </c>
      <c r="F102" s="8">
        <f t="shared" si="5"/>
        <v>56.3</v>
      </c>
    </row>
    <row r="103" spans="3:6" ht="12.75">
      <c r="C103" s="18">
        <v>96</v>
      </c>
      <c r="D103" s="8">
        <f>Calcoli!M100+Calcoli!N100/60</f>
        <v>11.816666666666666</v>
      </c>
      <c r="E103" s="8">
        <f t="shared" si="4"/>
        <v>56.41666666666667</v>
      </c>
      <c r="F103" s="8">
        <f t="shared" si="5"/>
        <v>56.41666666666667</v>
      </c>
    </row>
    <row r="104" spans="3:6" ht="12.75">
      <c r="C104" s="18">
        <v>97</v>
      </c>
      <c r="D104" s="8">
        <f>Calcoli!M101+Calcoli!N101/60</f>
        <v>55.016666666666666</v>
      </c>
      <c r="E104" s="8">
        <f aca="true" t="shared" si="6" ref="E104:E117">D104+$E$5</f>
        <v>99.61666666666667</v>
      </c>
      <c r="F104" s="8">
        <f aca="true" t="shared" si="7" ref="F104:F117">IF(E104&lt;=90,E104,180-E104)</f>
        <v>80.38333333333333</v>
      </c>
    </row>
    <row r="105" spans="3:6" ht="12.75">
      <c r="C105" s="18">
        <v>98</v>
      </c>
      <c r="D105" s="8">
        <f>Calcoli!M102+Calcoli!N102/60</f>
        <v>14.9</v>
      </c>
      <c r="E105" s="8">
        <f t="shared" si="6"/>
        <v>59.5</v>
      </c>
      <c r="F105" s="8">
        <f t="shared" si="7"/>
        <v>59.5</v>
      </c>
    </row>
    <row r="106" spans="3:6" ht="12.75">
      <c r="C106" s="18">
        <v>99</v>
      </c>
      <c r="D106" s="8">
        <f>Calcoli!M103+Calcoli!N103/60</f>
        <v>14.416666666666666</v>
      </c>
      <c r="E106" s="8">
        <f t="shared" si="6"/>
        <v>59.016666666666666</v>
      </c>
      <c r="F106" s="8">
        <f t="shared" si="7"/>
        <v>59.016666666666666</v>
      </c>
    </row>
    <row r="107" spans="3:6" ht="12.75">
      <c r="C107" s="18">
        <v>100</v>
      </c>
      <c r="D107" s="8">
        <f>Calcoli!M104+Calcoli!N104/60</f>
        <v>15.816666666666666</v>
      </c>
      <c r="E107" s="8">
        <f t="shared" si="6"/>
        <v>60.41666666666667</v>
      </c>
      <c r="F107" s="8">
        <f t="shared" si="7"/>
        <v>60.41666666666667</v>
      </c>
    </row>
    <row r="108" spans="3:6" ht="12.75">
      <c r="C108" s="18">
        <v>101</v>
      </c>
      <c r="D108" s="8">
        <f>Calcoli!M105+Calcoli!N105/60</f>
        <v>54.35</v>
      </c>
      <c r="E108" s="8">
        <f t="shared" si="6"/>
        <v>98.95</v>
      </c>
      <c r="F108" s="8">
        <f t="shared" si="7"/>
        <v>81.05</v>
      </c>
    </row>
    <row r="109" spans="3:6" ht="12.75">
      <c r="C109" s="18">
        <v>102</v>
      </c>
      <c r="D109" s="8">
        <f>Calcoli!M106+Calcoli!N106/60</f>
        <v>0</v>
      </c>
      <c r="E109" s="8">
        <f t="shared" si="6"/>
        <v>44.6</v>
      </c>
      <c r="F109" s="8">
        <f t="shared" si="7"/>
        <v>44.6</v>
      </c>
    </row>
    <row r="110" spans="3:6" ht="12.75">
      <c r="C110" s="18">
        <v>103</v>
      </c>
      <c r="D110" s="8">
        <f>Calcoli!M107+Calcoli!N107/60</f>
        <v>60.7</v>
      </c>
      <c r="E110" s="8">
        <f t="shared" si="6"/>
        <v>105.30000000000001</v>
      </c>
      <c r="F110" s="8">
        <f t="shared" si="7"/>
        <v>74.69999999999999</v>
      </c>
    </row>
    <row r="111" spans="3:6" ht="12.75">
      <c r="C111" s="18">
        <v>104</v>
      </c>
      <c r="D111" s="8">
        <f>Calcoli!M108+Calcoli!N108/60</f>
        <v>-11.616666666666667</v>
      </c>
      <c r="E111" s="8">
        <f t="shared" si="6"/>
        <v>32.983333333333334</v>
      </c>
      <c r="F111" s="8">
        <f t="shared" si="7"/>
        <v>32.983333333333334</v>
      </c>
    </row>
    <row r="112" spans="3:6" ht="12.75">
      <c r="C112" s="18">
        <v>105</v>
      </c>
      <c r="D112" s="8">
        <f>Calcoli!M109+Calcoli!N109/60</f>
        <v>12.583333333333334</v>
      </c>
      <c r="E112" s="8">
        <f t="shared" si="6"/>
        <v>57.18333333333334</v>
      </c>
      <c r="F112" s="8">
        <f t="shared" si="7"/>
        <v>57.18333333333334</v>
      </c>
    </row>
    <row r="113" spans="3:6" ht="12.75">
      <c r="C113" s="18">
        <v>106</v>
      </c>
      <c r="D113" s="8">
        <f>Calcoli!M110+Calcoli!N110/60</f>
        <v>47.3</v>
      </c>
      <c r="E113" s="8">
        <f t="shared" si="6"/>
        <v>91.9</v>
      </c>
      <c r="F113" s="8">
        <f t="shared" si="7"/>
        <v>88.1</v>
      </c>
    </row>
    <row r="114" spans="3:6" ht="12.75">
      <c r="C114" s="18">
        <v>107</v>
      </c>
      <c r="D114" s="8">
        <f>Calcoli!M111+Calcoli!N111/60</f>
        <v>-13.05</v>
      </c>
      <c r="E114" s="8">
        <f t="shared" si="6"/>
        <v>31.55</v>
      </c>
      <c r="F114" s="8">
        <f t="shared" si="7"/>
        <v>31.55</v>
      </c>
    </row>
    <row r="115" spans="3:6" ht="12.75">
      <c r="C115" s="18">
        <v>108</v>
      </c>
      <c r="D115" s="8">
        <f>Calcoli!M112+Calcoli!N112/60</f>
        <v>55.666666666666664</v>
      </c>
      <c r="E115" s="8">
        <f t="shared" si="6"/>
        <v>100.26666666666667</v>
      </c>
      <c r="F115" s="8">
        <f t="shared" si="7"/>
        <v>79.73333333333333</v>
      </c>
    </row>
    <row r="116" spans="3:6" ht="12.75">
      <c r="C116" s="18">
        <v>109</v>
      </c>
      <c r="D116" s="8">
        <f>Calcoli!M113+Calcoli!N113/60</f>
        <v>53.38333333333333</v>
      </c>
      <c r="E116" s="8">
        <f t="shared" si="6"/>
        <v>97.98333333333333</v>
      </c>
      <c r="F116" s="8">
        <f t="shared" si="7"/>
        <v>82.01666666666667</v>
      </c>
    </row>
    <row r="117" spans="3:6" ht="12.75">
      <c r="C117" s="18">
        <v>110</v>
      </c>
      <c r="D117" s="8">
        <f>Calcoli!M114+Calcoli!N114/60</f>
        <v>41.68333333333333</v>
      </c>
      <c r="E117" s="8">
        <f t="shared" si="6"/>
        <v>86.28333333333333</v>
      </c>
      <c r="F117" s="8">
        <f t="shared" si="7"/>
        <v>86.28333333333333</v>
      </c>
    </row>
    <row r="122" spans="1:2" ht="12.75">
      <c r="A122" s="12" t="s">
        <v>94</v>
      </c>
      <c r="B122" s="12"/>
    </row>
    <row r="123" ht="18">
      <c r="E123" s="10" t="s">
        <v>76</v>
      </c>
    </row>
    <row r="127" spans="2:7" ht="15">
      <c r="B127" s="9" t="s">
        <v>78</v>
      </c>
      <c r="C127" t="s">
        <v>79</v>
      </c>
      <c r="F127" s="9" t="s">
        <v>132</v>
      </c>
      <c r="G127" t="s">
        <v>86</v>
      </c>
    </row>
    <row r="128" spans="2:7" ht="15">
      <c r="B128" s="9" t="s">
        <v>80</v>
      </c>
      <c r="C128" t="s">
        <v>81</v>
      </c>
      <c r="F128" s="9" t="s">
        <v>87</v>
      </c>
      <c r="G128" t="s">
        <v>88</v>
      </c>
    </row>
    <row r="129" spans="2:7" ht="15">
      <c r="B129" s="9" t="s">
        <v>83</v>
      </c>
      <c r="C129" t="s">
        <v>82</v>
      </c>
      <c r="F129" s="9" t="s">
        <v>68</v>
      </c>
      <c r="G129" t="s">
        <v>89</v>
      </c>
    </row>
    <row r="130" spans="2:7" ht="15">
      <c r="B130" s="9" t="s">
        <v>84</v>
      </c>
      <c r="C130" t="s">
        <v>85</v>
      </c>
      <c r="F130" s="9" t="s">
        <v>46</v>
      </c>
      <c r="G130" t="s">
        <v>90</v>
      </c>
    </row>
    <row r="131" spans="6:7" ht="15">
      <c r="F131" s="9" t="s">
        <v>77</v>
      </c>
      <c r="G131" t="s">
        <v>91</v>
      </c>
    </row>
  </sheetData>
  <hyperlinks>
    <hyperlink ref="A122:B122" location="Messier" display="Torna alla Tabella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PIRATA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LIRIO</cp:lastModifiedBy>
  <dcterms:created xsi:type="dcterms:W3CDTF">1999-10-02T10:09:47Z</dcterms:created>
  <dcterms:modified xsi:type="dcterms:W3CDTF">2008-04-22T05:42:27Z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