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35" windowWidth="11340" windowHeight="6285" activeTab="0"/>
  </bookViews>
  <sheets>
    <sheet name="Foglio1" sheetId="1" r:id="rId1"/>
    <sheet name="Foglio2" sheetId="2" r:id="rId2"/>
    <sheet name="Foglio3" sheetId="3" r:id="rId3"/>
  </sheets>
  <definedNames/>
  <calcPr fullCalcOnLoad="1"/>
</workbook>
</file>

<file path=xl/comments1.xml><?xml version="1.0" encoding="utf-8"?>
<comments xmlns="http://schemas.openxmlformats.org/spreadsheetml/2006/main">
  <authors>
    <author>pesce</author>
  </authors>
  <commentList>
    <comment ref="F77" authorId="0">
      <text>
        <r>
          <rPr>
            <sz val="12"/>
            <rFont val="Tahoma"/>
            <family val="2"/>
          </rPr>
          <t xml:space="preserve">se mancano gli irrigidenti d'anima, scrivere la distanza tra 2 supporti .
</t>
        </r>
        <r>
          <rPr>
            <sz val="12"/>
            <color indexed="48"/>
            <rFont val="Tahoma"/>
            <family val="2"/>
          </rPr>
          <t>If no web stiffener write the distance between 2 supports.</t>
        </r>
        <r>
          <rPr>
            <sz val="8"/>
            <rFont val="Tahoma"/>
            <family val="0"/>
          </rPr>
          <t xml:space="preserve">
 </t>
        </r>
      </text>
    </comment>
    <comment ref="F79" authorId="0">
      <text>
        <r>
          <rPr>
            <b/>
            <sz val="14"/>
            <rFont val="Tahoma"/>
            <family val="2"/>
          </rPr>
          <t xml:space="preserve">scrivi 37 oppure 52
</t>
        </r>
        <r>
          <rPr>
            <b/>
            <sz val="14"/>
            <color indexed="48"/>
            <rFont val="Tahoma"/>
            <family val="2"/>
          </rPr>
          <t>write in 37 or 52</t>
        </r>
        <r>
          <rPr>
            <sz val="8"/>
            <rFont val="Tahoma"/>
            <family val="0"/>
          </rPr>
          <t xml:space="preserve">
 </t>
        </r>
      </text>
    </comment>
    <comment ref="F70" authorId="0">
      <text>
        <r>
          <rPr>
            <b/>
            <sz val="8"/>
            <rFont val="Tahoma"/>
            <family val="0"/>
          </rPr>
          <t>pesce:</t>
        </r>
        <r>
          <rPr>
            <sz val="8"/>
            <rFont val="Tahoma"/>
            <family val="0"/>
          </rPr>
          <t xml:space="preserve">
</t>
        </r>
        <r>
          <rPr>
            <b/>
            <sz val="12"/>
            <rFont val="Tahoma"/>
            <family val="2"/>
          </rPr>
          <t xml:space="preserve">Il valore del carico da inserire deve essere valutato in funzione del modo di operare della gru. Per gru che non lavorano sempre nella stessa posizione col carico massimo, si  consiglia di mettere un valore pari al 60%- 70% del carico massimo sulla ruota.
</t>
        </r>
        <r>
          <rPr>
            <b/>
            <sz val="12"/>
            <color indexed="48"/>
            <rFont val="Tahoma"/>
            <family val="2"/>
          </rPr>
          <t>Whenever the crane is not prevailingly  working in a unique position at the highest charge rate, we suggest to consider the 60%-70% of maximum stated wheel  load</t>
        </r>
      </text>
    </comment>
    <comment ref="L85" authorId="0">
      <text>
        <r>
          <rPr>
            <b/>
            <sz val="12"/>
            <rFont val="Tahoma"/>
            <family val="2"/>
          </rPr>
          <t>scrivi la tensione di flessione nel punto K</t>
        </r>
        <r>
          <rPr>
            <sz val="8"/>
            <rFont val="Tahoma"/>
            <family val="0"/>
          </rPr>
          <t xml:space="preserve">
</t>
        </r>
        <r>
          <rPr>
            <sz val="12"/>
            <color indexed="48"/>
            <rFont val="Tahoma"/>
            <family val="2"/>
          </rPr>
          <t>Write the  flexure stress value on point K</t>
        </r>
      </text>
    </comment>
    <comment ref="E81" authorId="0">
      <text>
        <r>
          <rPr>
            <b/>
            <sz val="12"/>
            <rFont val="Tahoma"/>
            <family val="2"/>
          </rPr>
          <t xml:space="preserve">F è il valore massimo di P
</t>
        </r>
        <r>
          <rPr>
            <b/>
            <sz val="12"/>
            <color indexed="12"/>
            <rFont val="Tahoma"/>
            <family val="2"/>
          </rPr>
          <t>F is maximum value for P</t>
        </r>
        <r>
          <rPr>
            <sz val="8"/>
            <rFont val="Tahoma"/>
            <family val="0"/>
          </rPr>
          <t xml:space="preserve">
</t>
        </r>
      </text>
    </comment>
  </commentList>
</comments>
</file>

<file path=xl/sharedStrings.xml><?xml version="1.0" encoding="utf-8"?>
<sst xmlns="http://schemas.openxmlformats.org/spreadsheetml/2006/main" count="184" uniqueCount="141">
  <si>
    <t xml:space="preserve"> b/4 + 5 mm</t>
  </si>
  <si>
    <t>e =</t>
  </si>
  <si>
    <t>b</t>
  </si>
  <si>
    <t>Verifica locale a fatica delle vie di corsa per gru</t>
  </si>
  <si>
    <t>Lo studio di questo importante fenomeno, viene qui riportato nella parte applicativa,</t>
  </si>
  <si>
    <t xml:space="preserve"> usufruendo di quanto pubblicato da Vojtec Beul, Bratislava 1970.</t>
  </si>
  <si>
    <t>Come verifica della metodologia proposta, si farà un confronto con il metodo CNR .</t>
  </si>
  <si>
    <t>Per le ipotesi fatte e le considerazioni di dettaglio  si rinvia pertanto alla pubblicazione.</t>
  </si>
  <si>
    <t>dal carico concentrato rappresentato dalla ruota..</t>
  </si>
  <si>
    <t xml:space="preserve">La trave è rappresentata dall'insieme  "rotaia/ piattabanda superiore" mentre l'appoggio elastico è rappresentato </t>
  </si>
  <si>
    <t>dall'anima stessa.</t>
  </si>
  <si>
    <t>Il calcolo è condotto nella ipotesi di un carico concentrato trascorrente su trave continua su appoggio elastico.</t>
  </si>
  <si>
    <t>Si tiene conto anche della probabile eccentricità costruttiva e funzionale di rotaia e ruota , attribuendo</t>
  </si>
  <si>
    <t xml:space="preserve">al carico una eccentricità pari ad 1/4 della larghezza utile della rotaia aumentata di 5 mm. </t>
  </si>
  <si>
    <t>Tali valori sembrano giustificati da numerose prove pratiche.</t>
  </si>
  <si>
    <r>
      <t xml:space="preserve">Vengono calcolati i valori di </t>
    </r>
    <r>
      <rPr>
        <sz val="16"/>
        <rFont val="Symbol"/>
        <family val="1"/>
      </rPr>
      <t>s</t>
    </r>
    <r>
      <rPr>
        <vertAlign val="subscript"/>
        <sz val="14"/>
        <rFont val="Tahoma"/>
        <family val="2"/>
      </rPr>
      <t>x</t>
    </r>
    <r>
      <rPr>
        <sz val="12"/>
        <rFont val="Tahoma"/>
        <family val="2"/>
      </rPr>
      <t xml:space="preserve">, </t>
    </r>
    <r>
      <rPr>
        <sz val="16"/>
        <rFont val="Symbol"/>
        <family val="1"/>
      </rPr>
      <t>s</t>
    </r>
    <r>
      <rPr>
        <vertAlign val="subscript"/>
        <sz val="14"/>
        <rFont val="Tahoma"/>
        <family val="2"/>
      </rPr>
      <t>y</t>
    </r>
    <r>
      <rPr>
        <sz val="12"/>
        <rFont val="Tahoma"/>
        <family val="2"/>
      </rPr>
      <t xml:space="preserve"> e </t>
    </r>
    <r>
      <rPr>
        <sz val="16"/>
        <rFont val="Symbol"/>
        <family val="1"/>
      </rPr>
      <t>t</t>
    </r>
    <r>
      <rPr>
        <sz val="12"/>
        <rFont val="Tahoma"/>
        <family val="2"/>
      </rPr>
      <t>.</t>
    </r>
  </si>
  <si>
    <r>
      <t>s</t>
    </r>
    <r>
      <rPr>
        <vertAlign val="superscript"/>
        <sz val="12"/>
        <rFont val="Arial"/>
        <family val="2"/>
      </rPr>
      <t>2</t>
    </r>
    <r>
      <rPr>
        <sz val="14"/>
        <rFont val="Arial"/>
        <family val="2"/>
      </rPr>
      <t xml:space="preserve"> /</t>
    </r>
    <r>
      <rPr>
        <sz val="16"/>
        <rFont val="Symbol"/>
        <family val="1"/>
      </rPr>
      <t>s</t>
    </r>
    <r>
      <rPr>
        <vertAlign val="subscript"/>
        <sz val="12"/>
        <rFont val="Arial"/>
        <family val="2"/>
      </rPr>
      <t>c</t>
    </r>
    <r>
      <rPr>
        <vertAlign val="superscript"/>
        <sz val="12"/>
        <rFont val="Arial"/>
        <family val="2"/>
      </rPr>
      <t>2</t>
    </r>
    <r>
      <rPr>
        <sz val="14"/>
        <rFont val="Arial"/>
        <family val="2"/>
      </rPr>
      <t xml:space="preserve">+ </t>
    </r>
    <r>
      <rPr>
        <sz val="14"/>
        <rFont val="Symbol"/>
        <family val="1"/>
      </rPr>
      <t>t</t>
    </r>
    <r>
      <rPr>
        <vertAlign val="superscript"/>
        <sz val="14"/>
        <rFont val="Arial"/>
        <family val="2"/>
      </rPr>
      <t>2</t>
    </r>
    <r>
      <rPr>
        <sz val="14"/>
        <rFont val="Arial"/>
        <family val="2"/>
      </rPr>
      <t>/</t>
    </r>
    <r>
      <rPr>
        <sz val="14"/>
        <rFont val="Symbol"/>
        <family val="1"/>
      </rPr>
      <t>t</t>
    </r>
    <r>
      <rPr>
        <vertAlign val="subscript"/>
        <sz val="14"/>
        <rFont val="Arial"/>
        <family val="2"/>
      </rPr>
      <t>c</t>
    </r>
    <r>
      <rPr>
        <vertAlign val="superscript"/>
        <sz val="14"/>
        <rFont val="Arial"/>
        <family val="2"/>
      </rPr>
      <t>2</t>
    </r>
    <r>
      <rPr>
        <sz val="14"/>
        <rFont val="Arial"/>
        <family val="2"/>
      </rPr>
      <t xml:space="preserve"> =1</t>
    </r>
  </si>
  <si>
    <t>Le tensioni  limiti finali vengono dedotte sulla base della formula , teoria Gough e Pollard,</t>
  </si>
  <si>
    <t>I valori limite proposti valgono infine:</t>
  </si>
  <si>
    <r>
      <t xml:space="preserve">materiale  </t>
    </r>
    <r>
      <rPr>
        <sz val="12"/>
        <rFont val="Arial"/>
        <family val="2"/>
      </rPr>
      <t xml:space="preserve">kg/mm2 </t>
    </r>
    <r>
      <rPr>
        <b/>
        <sz val="12"/>
        <rFont val="Arial"/>
        <family val="2"/>
      </rPr>
      <t xml:space="preserve">     37</t>
    </r>
  </si>
  <si>
    <r>
      <t xml:space="preserve">materiale  </t>
    </r>
    <r>
      <rPr>
        <sz val="12"/>
        <rFont val="Arial"/>
        <family val="2"/>
      </rPr>
      <t>kg/mm2</t>
    </r>
    <r>
      <rPr>
        <b/>
        <sz val="12"/>
        <rFont val="Arial"/>
        <family val="2"/>
      </rPr>
      <t xml:space="preserve">      52</t>
    </r>
  </si>
  <si>
    <r>
      <t>0,67</t>
    </r>
    <r>
      <rPr>
        <sz val="10"/>
        <rFont val="Arial"/>
        <family val="0"/>
      </rPr>
      <t xml:space="preserve"> </t>
    </r>
    <r>
      <rPr>
        <sz val="16"/>
        <rFont val="Symbol"/>
        <family val="1"/>
      </rPr>
      <t>s</t>
    </r>
    <r>
      <rPr>
        <vertAlign val="subscript"/>
        <sz val="14"/>
        <rFont val="Arial"/>
        <family val="2"/>
      </rPr>
      <t>amm</t>
    </r>
  </si>
  <si>
    <r>
      <t>0,56</t>
    </r>
    <r>
      <rPr>
        <sz val="10"/>
        <rFont val="Arial"/>
        <family val="0"/>
      </rPr>
      <t xml:space="preserve"> </t>
    </r>
    <r>
      <rPr>
        <sz val="16"/>
        <rFont val="Symbol"/>
        <family val="1"/>
      </rPr>
      <t>s</t>
    </r>
    <r>
      <rPr>
        <vertAlign val="subscript"/>
        <sz val="14"/>
        <rFont val="Arial"/>
        <family val="2"/>
      </rPr>
      <t>amm</t>
    </r>
  </si>
  <si>
    <r>
      <t xml:space="preserve">e per  </t>
    </r>
    <r>
      <rPr>
        <sz val="16"/>
        <rFont val="Symbol"/>
        <family val="1"/>
      </rPr>
      <t>s</t>
    </r>
    <r>
      <rPr>
        <vertAlign val="subscript"/>
        <sz val="14"/>
        <rFont val="Arial"/>
        <family val="2"/>
      </rPr>
      <t>amm =</t>
    </r>
    <r>
      <rPr>
        <vertAlign val="subscript"/>
        <sz val="16"/>
        <rFont val="Arial"/>
        <family val="2"/>
      </rPr>
      <t xml:space="preserve"> 16</t>
    </r>
  </si>
  <si>
    <r>
      <t xml:space="preserve">e per  </t>
    </r>
    <r>
      <rPr>
        <sz val="16"/>
        <rFont val="Symbol"/>
        <family val="1"/>
      </rPr>
      <t>s</t>
    </r>
    <r>
      <rPr>
        <vertAlign val="subscript"/>
        <sz val="14"/>
        <rFont val="Arial"/>
        <family val="2"/>
      </rPr>
      <t>amm =</t>
    </r>
    <r>
      <rPr>
        <vertAlign val="subscript"/>
        <sz val="16"/>
        <rFont val="Arial"/>
        <family val="2"/>
      </rPr>
      <t xml:space="preserve"> 24</t>
    </r>
  </si>
  <si>
    <t>sollecitazioni ammissibili</t>
  </si>
  <si>
    <r>
      <t xml:space="preserve">La prima parte della ricerca è rivolta alla determinazione </t>
    </r>
    <r>
      <rPr>
        <b/>
        <u val="single"/>
        <sz val="12"/>
        <rFont val="Tahoma"/>
        <family val="2"/>
      </rPr>
      <t>dei valori massimi ammissibili a fatica</t>
    </r>
    <r>
      <rPr>
        <sz val="12"/>
        <rFont val="Tahoma"/>
        <family val="2"/>
      </rPr>
      <t xml:space="preserve"> per le tensioni  generate</t>
    </r>
  </si>
  <si>
    <t>Costruzioni metalliche 1970 pag. 23</t>
  </si>
  <si>
    <t>INPUT</t>
  </si>
  <si>
    <t>OUTPUT</t>
  </si>
  <si>
    <t>P</t>
  </si>
  <si>
    <t>d</t>
  </si>
  <si>
    <t>larghezza utile rotaia</t>
  </si>
  <si>
    <t>spessore anima</t>
  </si>
  <si>
    <t>mm</t>
  </si>
  <si>
    <t>kg</t>
  </si>
  <si>
    <t>kg/mm2</t>
  </si>
  <si>
    <t>formula (11 a) pag. 23</t>
  </si>
  <si>
    <t>B</t>
  </si>
  <si>
    <t>h1</t>
  </si>
  <si>
    <t>ts</t>
  </si>
  <si>
    <t>tp</t>
  </si>
  <si>
    <t>diametro ruota</t>
  </si>
  <si>
    <t>spessore ala</t>
  </si>
  <si>
    <t>kind of  steel</t>
  </si>
  <si>
    <t>The author evaluates both the dangerous influence due to the wheel  movement and the lateral bending moment for load eccentricity.</t>
  </si>
  <si>
    <t>Estimated load eccentricity : 1/4 rail width + 5 mm</t>
  </si>
  <si>
    <t>rail width</t>
  </si>
  <si>
    <t>web thick.</t>
  </si>
  <si>
    <t>flange thick.</t>
  </si>
  <si>
    <t>wheel diameter</t>
  </si>
  <si>
    <t>fatigue critical stresses</t>
  </si>
  <si>
    <t>The following calculation procedure drawn   a published study of Vojtec Beul, Bratislava 1970.</t>
  </si>
  <si>
    <t>distanza irrigidenti</t>
  </si>
  <si>
    <t>stiffeners gap</t>
  </si>
  <si>
    <t>Endly, output data are compared to those according  italian specifications.</t>
  </si>
  <si>
    <t>calculation of both critical fatigue stresses  and local stresses  nominal value for crane-runways</t>
  </si>
  <si>
    <t>Eccentric load traveling  a straight beam (rail + flange)  on a continous support (web).</t>
  </si>
  <si>
    <t>h1=</t>
  </si>
  <si>
    <t>h2=</t>
  </si>
  <si>
    <t>z=</t>
  </si>
  <si>
    <t>H =</t>
  </si>
  <si>
    <t>formula (11 b) pag. 23</t>
  </si>
  <si>
    <t>formula (12) pag. 23</t>
  </si>
  <si>
    <t>formula (13) pag. 23</t>
  </si>
  <si>
    <t>formule (20 a; 21 a) pag. 23</t>
  </si>
  <si>
    <t>1+2*(B/H)^(3/4)=</t>
  </si>
  <si>
    <t>formula (21 b) pag. 23</t>
  </si>
  <si>
    <t>formula (20 b) pag. 23</t>
  </si>
  <si>
    <t>formula (16) pag. 23</t>
  </si>
  <si>
    <t>kgmm</t>
  </si>
  <si>
    <t>r =</t>
  </si>
  <si>
    <t>formule (22 a; b; c) pag. 23</t>
  </si>
  <si>
    <t xml:space="preserve">     </t>
  </si>
  <si>
    <t>h</t>
  </si>
  <si>
    <t>altezza anima</t>
  </si>
  <si>
    <t>web height</t>
  </si>
  <si>
    <t>b1</t>
  </si>
  <si>
    <t>larghezza ala</t>
  </si>
  <si>
    <t>flange width</t>
  </si>
  <si>
    <t>B/b1 =</t>
  </si>
  <si>
    <r>
      <t>s</t>
    </r>
    <r>
      <rPr>
        <vertAlign val="subscript"/>
        <sz val="16"/>
        <rFont val="Arial"/>
        <family val="2"/>
      </rPr>
      <t>H</t>
    </r>
    <r>
      <rPr>
        <sz val="16"/>
        <rFont val="Arial"/>
        <family val="0"/>
      </rPr>
      <t>+</t>
    </r>
    <r>
      <rPr>
        <sz val="16"/>
        <rFont val="Symbol"/>
        <family val="1"/>
      </rPr>
      <t>s</t>
    </r>
    <r>
      <rPr>
        <sz val="16"/>
        <rFont val="Arial"/>
        <family val="0"/>
      </rPr>
      <t>e</t>
    </r>
  </si>
  <si>
    <r>
      <t>s</t>
    </r>
    <r>
      <rPr>
        <vertAlign val="subscript"/>
        <sz val="18"/>
        <rFont val="Arial"/>
        <family val="2"/>
      </rPr>
      <t>y</t>
    </r>
    <r>
      <rPr>
        <sz val="18"/>
        <rFont val="Arial"/>
        <family val="0"/>
      </rPr>
      <t>=</t>
    </r>
  </si>
  <si>
    <t>local stress nominal value</t>
  </si>
  <si>
    <t>valore della sollecitazione sotto cordone saldatura</t>
  </si>
  <si>
    <t>distanza rotaia/anima (sottocordone saldatura)</t>
  </si>
  <si>
    <t>traveling line/web (under weld bead)   gap</t>
  </si>
  <si>
    <t>tipo materiale</t>
  </si>
  <si>
    <t>max admitted fatigue critical stress</t>
  </si>
  <si>
    <t>max sollecitazione ammessa</t>
  </si>
  <si>
    <t>Tenere presente che la  verifica, non considera il contributo della tensione</t>
  </si>
  <si>
    <t xml:space="preserve"> connessa alla flessione globale della via di corsa che può </t>
  </si>
  <si>
    <r>
      <t>Esempio</t>
    </r>
    <r>
      <rPr>
        <sz val="12"/>
        <color indexed="48"/>
        <rFont val="Arial"/>
        <family val="2"/>
      </rPr>
      <t xml:space="preserve"> Example</t>
    </r>
  </si>
  <si>
    <t>K</t>
  </si>
  <si>
    <r>
      <t>per</t>
    </r>
    <r>
      <rPr>
        <sz val="16"/>
        <rFont val="Symbol"/>
        <family val="1"/>
      </rPr>
      <t xml:space="preserve"> s </t>
    </r>
    <r>
      <rPr>
        <vertAlign val="subscript"/>
        <sz val="14"/>
        <rFont val="Arial"/>
        <family val="2"/>
      </rPr>
      <t xml:space="preserve">f </t>
    </r>
    <r>
      <rPr>
        <sz val="10"/>
        <rFont val="Arial"/>
        <family val="0"/>
      </rPr>
      <t xml:space="preserve"> in K =</t>
    </r>
  </si>
  <si>
    <r>
      <t xml:space="preserve"> </t>
    </r>
    <r>
      <rPr>
        <sz val="16"/>
        <rFont val="Symbol"/>
        <family val="1"/>
      </rPr>
      <t>s</t>
    </r>
    <r>
      <rPr>
        <sz val="10"/>
        <rFont val="Arial"/>
        <family val="0"/>
      </rPr>
      <t xml:space="preserve"> f  </t>
    </r>
    <r>
      <rPr>
        <sz val="14"/>
        <rFont val="Arial"/>
        <family val="2"/>
      </rPr>
      <t>+</t>
    </r>
    <r>
      <rPr>
        <sz val="10"/>
        <rFont val="Arial"/>
        <family val="0"/>
      </rPr>
      <t xml:space="preserve">  </t>
    </r>
    <r>
      <rPr>
        <sz val="16"/>
        <rFont val="Symbol"/>
        <family val="1"/>
      </rPr>
      <t>s</t>
    </r>
    <r>
      <rPr>
        <vertAlign val="subscript"/>
        <sz val="12"/>
        <rFont val="Arial"/>
        <family val="2"/>
      </rPr>
      <t xml:space="preserve"> </t>
    </r>
    <r>
      <rPr>
        <vertAlign val="subscript"/>
        <sz val="14"/>
        <rFont val="Arial"/>
        <family val="2"/>
      </rPr>
      <t>y</t>
    </r>
    <r>
      <rPr>
        <vertAlign val="subscript"/>
        <sz val="12"/>
        <rFont val="Arial"/>
        <family val="2"/>
      </rPr>
      <t xml:space="preserve"> </t>
    </r>
    <r>
      <rPr>
        <vertAlign val="subscript"/>
        <sz val="14"/>
        <rFont val="Arial"/>
        <family val="2"/>
      </rPr>
      <t>=</t>
    </r>
  </si>
  <si>
    <t>incrementare  la tensione nominale locale particolarmente</t>
  </si>
  <si>
    <t xml:space="preserve">  ove si verifichino stati pluriassiali di tensioni di compressione</t>
  </si>
  <si>
    <t xml:space="preserve"> multiaxial state, the encrease of local nominal stress could be not negligible.</t>
  </si>
  <si>
    <t>da confrontare con…</t>
  </si>
  <si>
    <t>to match with….</t>
  </si>
  <si>
    <r>
      <t xml:space="preserve">Calcolo di verifica </t>
    </r>
    <r>
      <rPr>
        <sz val="12"/>
        <color indexed="9"/>
        <rFont val="Arial"/>
        <family val="2"/>
      </rPr>
      <t>( metodo approssimato ma, secondo Behul, con differenze non apprezzabili rispetto al metodo esatto.)</t>
    </r>
  </si>
  <si>
    <r>
      <t>s</t>
    </r>
    <r>
      <rPr>
        <vertAlign val="subscript"/>
        <sz val="14"/>
        <color indexed="9"/>
        <rFont val="Arial"/>
        <family val="2"/>
      </rPr>
      <t>H</t>
    </r>
    <r>
      <rPr>
        <sz val="10"/>
        <color indexed="9"/>
        <rFont val="Arial"/>
        <family val="0"/>
      </rPr>
      <t>=</t>
    </r>
  </si>
  <si>
    <r>
      <t>s</t>
    </r>
    <r>
      <rPr>
        <vertAlign val="subscript"/>
        <sz val="14"/>
        <color indexed="9"/>
        <rFont val="Arial"/>
        <family val="2"/>
      </rPr>
      <t>e</t>
    </r>
    <r>
      <rPr>
        <sz val="10"/>
        <color indexed="9"/>
        <rFont val="Arial"/>
        <family val="0"/>
      </rPr>
      <t>=</t>
    </r>
  </si>
  <si>
    <r>
      <t>6*m</t>
    </r>
    <r>
      <rPr>
        <b/>
        <vertAlign val="subscript"/>
        <sz val="16"/>
        <color indexed="9"/>
        <rFont val="Arial"/>
        <family val="2"/>
      </rPr>
      <t>e</t>
    </r>
    <r>
      <rPr>
        <b/>
        <sz val="14"/>
        <color indexed="9"/>
        <rFont val="Arial"/>
        <family val="2"/>
      </rPr>
      <t xml:space="preserve">/ts </t>
    </r>
    <r>
      <rPr>
        <b/>
        <vertAlign val="superscript"/>
        <sz val="16"/>
        <color indexed="9"/>
        <rFont val="Arial"/>
        <family val="2"/>
      </rPr>
      <t>2</t>
    </r>
  </si>
  <si>
    <r>
      <t>m</t>
    </r>
    <r>
      <rPr>
        <vertAlign val="subscript"/>
        <sz val="16"/>
        <color indexed="9"/>
        <rFont val="Arial"/>
        <family val="2"/>
      </rPr>
      <t>z</t>
    </r>
    <r>
      <rPr>
        <sz val="12"/>
        <color indexed="9"/>
        <rFont val="Arial"/>
        <family val="2"/>
      </rPr>
      <t xml:space="preserve"> =</t>
    </r>
  </si>
  <si>
    <r>
      <t xml:space="preserve">S </t>
    </r>
    <r>
      <rPr>
        <sz val="12"/>
        <color indexed="9"/>
        <rFont val="Arial"/>
        <family val="2"/>
      </rPr>
      <t xml:space="preserve">t </t>
    </r>
    <r>
      <rPr>
        <vertAlign val="superscript"/>
        <sz val="12"/>
        <color indexed="9"/>
        <rFont val="Arial"/>
        <family val="2"/>
      </rPr>
      <t xml:space="preserve">3 </t>
    </r>
    <r>
      <rPr>
        <sz val="12"/>
        <color indexed="9"/>
        <rFont val="Arial"/>
        <family val="2"/>
      </rPr>
      <t>=</t>
    </r>
  </si>
  <si>
    <r>
      <t>mm</t>
    </r>
    <r>
      <rPr>
        <sz val="14"/>
        <color indexed="9"/>
        <rFont val="Arial"/>
        <family val="2"/>
      </rPr>
      <t xml:space="preserve"> </t>
    </r>
    <r>
      <rPr>
        <vertAlign val="superscript"/>
        <sz val="14"/>
        <color indexed="9"/>
        <rFont val="Arial"/>
        <family val="2"/>
      </rPr>
      <t>3</t>
    </r>
  </si>
  <si>
    <r>
      <t xml:space="preserve">r </t>
    </r>
    <r>
      <rPr>
        <vertAlign val="subscript"/>
        <sz val="12"/>
        <color indexed="9"/>
        <rFont val="Symbol"/>
        <family val="1"/>
      </rPr>
      <t>1</t>
    </r>
    <r>
      <rPr>
        <sz val="12"/>
        <color indexed="9"/>
        <rFont val="Symbol"/>
        <family val="1"/>
      </rPr>
      <t xml:space="preserve"> =</t>
    </r>
  </si>
  <si>
    <r>
      <t>r</t>
    </r>
    <r>
      <rPr>
        <vertAlign val="subscript"/>
        <sz val="16"/>
        <color indexed="9"/>
        <rFont val="Arial"/>
        <family val="2"/>
      </rPr>
      <t>v</t>
    </r>
    <r>
      <rPr>
        <sz val="12"/>
        <color indexed="9"/>
        <rFont val="Symbol"/>
        <family val="1"/>
      </rPr>
      <t xml:space="preserve"> =</t>
    </r>
  </si>
  <si>
    <r>
      <t>m</t>
    </r>
    <r>
      <rPr>
        <vertAlign val="subscript"/>
        <sz val="10"/>
        <color indexed="9"/>
        <rFont val="Arial"/>
        <family val="2"/>
      </rPr>
      <t>e</t>
    </r>
    <r>
      <rPr>
        <sz val="10"/>
        <color indexed="9"/>
        <rFont val="Arial"/>
        <family val="2"/>
      </rPr>
      <t xml:space="preserve"> =</t>
    </r>
  </si>
  <si>
    <r>
      <t>m</t>
    </r>
    <r>
      <rPr>
        <b/>
        <vertAlign val="subscript"/>
        <sz val="16"/>
        <color indexed="9"/>
        <rFont val="Arial"/>
        <family val="2"/>
      </rPr>
      <t>e</t>
    </r>
    <r>
      <rPr>
        <b/>
        <sz val="12"/>
        <color indexed="9"/>
        <rFont val="Arial"/>
        <family val="2"/>
      </rPr>
      <t xml:space="preserve"> =</t>
    </r>
  </si>
  <si>
    <t>NON Cacellare questa pagina</t>
  </si>
  <si>
    <t>Don't erase these page</t>
  </si>
  <si>
    <t>Where both local and flexure compression stresses add each other in a</t>
  </si>
  <si>
    <t>This examination don't take care about crane runway global flexure.</t>
  </si>
  <si>
    <t>Verifica secondo la normativa italiana</t>
  </si>
  <si>
    <t>verifying according to italian specifications</t>
  </si>
  <si>
    <t xml:space="preserve">Deve essere </t>
  </si>
  <si>
    <t>ts*2*h1</t>
  </si>
  <si>
    <t>must be</t>
  </si>
  <si>
    <t>=</t>
  </si>
  <si>
    <t>ts*h</t>
  </si>
  <si>
    <r>
      <t>&lt;= 1,15*</t>
    </r>
    <r>
      <rPr>
        <b/>
        <sz val="16"/>
        <rFont val="Symbol"/>
        <family val="1"/>
      </rPr>
      <t>s</t>
    </r>
    <r>
      <rPr>
        <b/>
        <sz val="12"/>
        <rFont val="Arial"/>
        <family val="2"/>
      </rPr>
      <t>amm =</t>
    </r>
  </si>
  <si>
    <t>&lt;= 16000*(1+2*(h/B)^2)*((ts/h)^2)     =</t>
  </si>
  <si>
    <t>F</t>
  </si>
  <si>
    <r>
      <t xml:space="preserve">carico </t>
    </r>
    <r>
      <rPr>
        <b/>
        <sz val="10"/>
        <rFont val="Arial"/>
        <family val="2"/>
      </rPr>
      <t xml:space="preserve">convenzionale </t>
    </r>
    <r>
      <rPr>
        <sz val="10"/>
        <rFont val="Arial"/>
        <family val="0"/>
      </rPr>
      <t>sulla ruota</t>
    </r>
  </si>
  <si>
    <r>
      <t>conventional</t>
    </r>
    <r>
      <rPr>
        <sz val="10"/>
        <color indexed="48"/>
        <rFont val="Arial"/>
        <family val="2"/>
      </rPr>
      <t xml:space="preserve"> wheel load</t>
    </r>
  </si>
  <si>
    <r>
      <t xml:space="preserve">carico </t>
    </r>
    <r>
      <rPr>
        <b/>
        <sz val="10"/>
        <rFont val="Arial"/>
        <family val="2"/>
      </rPr>
      <t xml:space="preserve">massimo </t>
    </r>
    <r>
      <rPr>
        <sz val="10"/>
        <rFont val="Arial"/>
        <family val="0"/>
      </rPr>
      <t>sulla ruota</t>
    </r>
  </si>
  <si>
    <r>
      <t>maximum</t>
    </r>
    <r>
      <rPr>
        <sz val="10"/>
        <color indexed="48"/>
        <rFont val="Arial"/>
        <family val="2"/>
      </rPr>
      <t xml:space="preserve"> wheel load</t>
    </r>
  </si>
  <si>
    <r>
      <t>s</t>
    </r>
    <r>
      <rPr>
        <vertAlign val="subscript"/>
        <sz val="16"/>
        <rFont val="Arial"/>
        <family val="2"/>
      </rPr>
      <t>H</t>
    </r>
    <r>
      <rPr>
        <sz val="16"/>
        <rFont val="Arial"/>
        <family val="0"/>
      </rPr>
      <t>=</t>
    </r>
  </si>
  <si>
    <r>
      <t>s</t>
    </r>
    <r>
      <rPr>
        <sz val="16"/>
        <rFont val="Arial"/>
        <family val="0"/>
      </rPr>
      <t>e=</t>
    </r>
  </si>
  <si>
    <t>kg/mm3</t>
  </si>
  <si>
    <t>a)</t>
  </si>
  <si>
    <t>b)</t>
  </si>
  <si>
    <t>c)</t>
  </si>
  <si>
    <t>d)</t>
  </si>
  <si>
    <t>ed inoltre deve essere</t>
  </si>
  <si>
    <t>moreover must be</t>
  </si>
  <si>
    <t>ESITO VERIFICA</t>
  </si>
  <si>
    <t>point</t>
  </si>
</sst>
</file>

<file path=xl/styles.xml><?xml version="1.0" encoding="utf-8"?>
<styleSheet xmlns="http://schemas.openxmlformats.org/spreadsheetml/2006/main">
  <numFmts count="11">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0.0000"/>
    <numFmt numFmtId="165" formatCode="0.000"/>
    <numFmt numFmtId="166" formatCode="&quot;L.&quot;\ #,##0.00"/>
  </numFmts>
  <fonts count="67">
    <font>
      <sz val="10"/>
      <name val="Arial"/>
      <family val="0"/>
    </font>
    <font>
      <sz val="12"/>
      <name val="Arial"/>
      <family val="2"/>
    </font>
    <font>
      <b/>
      <u val="single"/>
      <sz val="18"/>
      <name val="Arial"/>
      <family val="2"/>
    </font>
    <font>
      <sz val="10"/>
      <color indexed="53"/>
      <name val="Arial"/>
      <family val="2"/>
    </font>
    <font>
      <b/>
      <sz val="14"/>
      <color indexed="53"/>
      <name val="Arial"/>
      <family val="2"/>
    </font>
    <font>
      <b/>
      <sz val="14"/>
      <name val="Arial"/>
      <family val="2"/>
    </font>
    <font>
      <sz val="14"/>
      <name val="Arial"/>
      <family val="2"/>
    </font>
    <font>
      <sz val="12"/>
      <name val="Tahoma"/>
      <family val="2"/>
    </font>
    <font>
      <sz val="16"/>
      <name val="Symbol"/>
      <family val="1"/>
    </font>
    <font>
      <vertAlign val="superscript"/>
      <sz val="12"/>
      <name val="Arial"/>
      <family val="2"/>
    </font>
    <font>
      <vertAlign val="subscript"/>
      <sz val="14"/>
      <name val="Tahoma"/>
      <family val="2"/>
    </font>
    <font>
      <vertAlign val="subscript"/>
      <sz val="12"/>
      <name val="Arial"/>
      <family val="2"/>
    </font>
    <font>
      <sz val="14"/>
      <name val="Symbol"/>
      <family val="1"/>
    </font>
    <font>
      <vertAlign val="superscript"/>
      <sz val="14"/>
      <name val="Arial"/>
      <family val="2"/>
    </font>
    <font>
      <vertAlign val="subscript"/>
      <sz val="14"/>
      <name val="Arial"/>
      <family val="2"/>
    </font>
    <font>
      <b/>
      <sz val="12"/>
      <name val="Arial"/>
      <family val="2"/>
    </font>
    <font>
      <vertAlign val="subscript"/>
      <sz val="16"/>
      <name val="Arial"/>
      <family val="2"/>
    </font>
    <font>
      <b/>
      <u val="single"/>
      <sz val="12"/>
      <name val="Tahoma"/>
      <family val="2"/>
    </font>
    <font>
      <b/>
      <i/>
      <sz val="18"/>
      <name val="Arial"/>
      <family val="2"/>
    </font>
    <font>
      <sz val="14"/>
      <color indexed="43"/>
      <name val="Arial"/>
      <family val="2"/>
    </font>
    <font>
      <sz val="10"/>
      <color indexed="48"/>
      <name val="Arial"/>
      <family val="2"/>
    </font>
    <font>
      <sz val="12"/>
      <color indexed="48"/>
      <name val="Arial"/>
      <family val="2"/>
    </font>
    <font>
      <b/>
      <sz val="12"/>
      <color indexed="48"/>
      <name val="Arial"/>
      <family val="2"/>
    </font>
    <font>
      <sz val="12"/>
      <color indexed="48"/>
      <name val="Tahoma"/>
      <family val="2"/>
    </font>
    <font>
      <sz val="12"/>
      <color indexed="22"/>
      <name val="Arial"/>
      <family val="2"/>
    </font>
    <font>
      <sz val="10"/>
      <color indexed="22"/>
      <name val="Arial"/>
      <family val="2"/>
    </font>
    <font>
      <sz val="8"/>
      <name val="Tahoma"/>
      <family val="0"/>
    </font>
    <font>
      <b/>
      <sz val="18"/>
      <name val="Symbol"/>
      <family val="1"/>
    </font>
    <font>
      <vertAlign val="subscript"/>
      <sz val="18"/>
      <name val="Arial"/>
      <family val="2"/>
    </font>
    <font>
      <sz val="18"/>
      <name val="Arial"/>
      <family val="0"/>
    </font>
    <font>
      <sz val="16"/>
      <name val="Arial"/>
      <family val="0"/>
    </font>
    <font>
      <b/>
      <sz val="16"/>
      <name val="Arial"/>
      <family val="2"/>
    </font>
    <font>
      <b/>
      <sz val="14"/>
      <name val="Tahoma"/>
      <family val="2"/>
    </font>
    <font>
      <b/>
      <sz val="14"/>
      <color indexed="48"/>
      <name val="Tahoma"/>
      <family val="2"/>
    </font>
    <font>
      <sz val="18"/>
      <name val="Tahoma"/>
      <family val="2"/>
    </font>
    <font>
      <b/>
      <sz val="8"/>
      <name val="Tahoma"/>
      <family val="0"/>
    </font>
    <font>
      <b/>
      <sz val="12"/>
      <name val="Tahoma"/>
      <family val="2"/>
    </font>
    <font>
      <b/>
      <sz val="12"/>
      <color indexed="48"/>
      <name val="Tahoma"/>
      <family val="2"/>
    </font>
    <font>
      <b/>
      <sz val="12"/>
      <color indexed="53"/>
      <name val="Arial"/>
      <family val="2"/>
    </font>
    <font>
      <b/>
      <sz val="12"/>
      <color indexed="43"/>
      <name val="Arial"/>
      <family val="2"/>
    </font>
    <font>
      <b/>
      <sz val="12"/>
      <color indexed="9"/>
      <name val="Arial"/>
      <family val="2"/>
    </font>
    <font>
      <sz val="12"/>
      <color indexed="9"/>
      <name val="Arial"/>
      <family val="2"/>
    </font>
    <font>
      <sz val="10"/>
      <color indexed="9"/>
      <name val="Arial"/>
      <family val="0"/>
    </font>
    <font>
      <b/>
      <sz val="10"/>
      <color indexed="9"/>
      <name val="Arial"/>
      <family val="2"/>
    </font>
    <font>
      <b/>
      <sz val="16"/>
      <color indexed="9"/>
      <name val="Symbol"/>
      <family val="1"/>
    </font>
    <font>
      <vertAlign val="subscript"/>
      <sz val="14"/>
      <color indexed="9"/>
      <name val="Arial"/>
      <family val="2"/>
    </font>
    <font>
      <b/>
      <sz val="14"/>
      <color indexed="9"/>
      <name val="Arial"/>
      <family val="2"/>
    </font>
    <font>
      <b/>
      <vertAlign val="subscript"/>
      <sz val="16"/>
      <color indexed="9"/>
      <name val="Arial"/>
      <family val="2"/>
    </font>
    <font>
      <b/>
      <vertAlign val="superscript"/>
      <sz val="16"/>
      <color indexed="9"/>
      <name val="Arial"/>
      <family val="2"/>
    </font>
    <font>
      <sz val="16"/>
      <color indexed="9"/>
      <name val="Symbol"/>
      <family val="1"/>
    </font>
    <font>
      <vertAlign val="subscript"/>
      <sz val="16"/>
      <color indexed="9"/>
      <name val="Arial"/>
      <family val="2"/>
    </font>
    <font>
      <sz val="12"/>
      <color indexed="9"/>
      <name val="Symbol"/>
      <family val="1"/>
    </font>
    <font>
      <vertAlign val="superscript"/>
      <sz val="12"/>
      <color indexed="9"/>
      <name val="Arial"/>
      <family val="2"/>
    </font>
    <font>
      <sz val="14"/>
      <color indexed="9"/>
      <name val="Arial"/>
      <family val="2"/>
    </font>
    <font>
      <vertAlign val="superscript"/>
      <sz val="14"/>
      <color indexed="9"/>
      <name val="Arial"/>
      <family val="2"/>
    </font>
    <font>
      <vertAlign val="subscript"/>
      <sz val="12"/>
      <color indexed="9"/>
      <name val="Symbol"/>
      <family val="1"/>
    </font>
    <font>
      <vertAlign val="subscript"/>
      <sz val="10"/>
      <color indexed="9"/>
      <name val="Arial"/>
      <family val="2"/>
    </font>
    <font>
      <sz val="12"/>
      <color indexed="12"/>
      <name val="Arial"/>
      <family val="2"/>
    </font>
    <font>
      <b/>
      <u val="single"/>
      <sz val="16"/>
      <name val="Arial"/>
      <family val="2"/>
    </font>
    <font>
      <sz val="10"/>
      <color indexed="12"/>
      <name val="Arial"/>
      <family val="2"/>
    </font>
    <font>
      <b/>
      <sz val="10"/>
      <name val="Arial"/>
      <family val="2"/>
    </font>
    <font>
      <b/>
      <sz val="16"/>
      <name val="Symbol"/>
      <family val="1"/>
    </font>
    <font>
      <b/>
      <sz val="18"/>
      <name val="Tahoma"/>
      <family val="2"/>
    </font>
    <font>
      <b/>
      <sz val="10"/>
      <color indexed="48"/>
      <name val="Arial"/>
      <family val="2"/>
    </font>
    <font>
      <b/>
      <sz val="12"/>
      <color indexed="12"/>
      <name val="Tahoma"/>
      <family val="2"/>
    </font>
    <font>
      <u val="single"/>
      <sz val="12"/>
      <color indexed="12"/>
      <name val="Arial"/>
      <family val="2"/>
    </font>
    <font>
      <b/>
      <sz val="8"/>
      <name val="Arial"/>
      <family val="2"/>
    </font>
  </fonts>
  <fills count="5">
    <fill>
      <patternFill/>
    </fill>
    <fill>
      <patternFill patternType="gray125"/>
    </fill>
    <fill>
      <patternFill patternType="solid">
        <fgColor indexed="13"/>
        <bgColor indexed="64"/>
      </patternFill>
    </fill>
    <fill>
      <patternFill patternType="solid">
        <fgColor indexed="54"/>
        <bgColor indexed="64"/>
      </patternFill>
    </fill>
    <fill>
      <patternFill patternType="solid">
        <fgColor indexed="22"/>
        <bgColor indexed="64"/>
      </patternFill>
    </fill>
  </fills>
  <borders count="24">
    <border>
      <left/>
      <right/>
      <top/>
      <bottom/>
      <diagonal/>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top style="thin"/>
      <bottom style="thick">
        <color indexed="9"/>
      </bottom>
    </border>
    <border>
      <left style="thin"/>
      <right style="thin"/>
      <top style="thick">
        <color indexed="9"/>
      </top>
      <bottom style="thick">
        <color indexed="9"/>
      </bottom>
    </border>
    <border>
      <left style="thin"/>
      <right style="thin"/>
      <top style="thick">
        <color indexed="9"/>
      </top>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color indexed="53"/>
      </left>
      <right style="double">
        <color indexed="53"/>
      </right>
      <top style="double">
        <color indexed="53"/>
      </top>
      <bottom style="double">
        <color indexed="5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0">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3" fillId="2" borderId="0" xfId="0" applyFont="1" applyFill="1" applyBorder="1" applyAlignment="1">
      <alignment/>
    </xf>
    <xf numFmtId="0" fontId="4" fillId="2" borderId="1" xfId="0" applyFont="1" applyFill="1" applyBorder="1" applyAlignment="1">
      <alignment/>
    </xf>
    <xf numFmtId="0" fontId="3" fillId="2" borderId="2" xfId="0" applyFont="1" applyFill="1" applyBorder="1" applyAlignment="1">
      <alignment/>
    </xf>
    <xf numFmtId="0" fontId="0" fillId="2" borderId="3" xfId="0" applyFill="1" applyBorder="1" applyAlignment="1">
      <alignment/>
    </xf>
    <xf numFmtId="0" fontId="4" fillId="2" borderId="4" xfId="0" applyFont="1" applyFill="1" applyBorder="1" applyAlignment="1">
      <alignment/>
    </xf>
    <xf numFmtId="0" fontId="0" fillId="2" borderId="5" xfId="0" applyFill="1" applyBorder="1" applyAlignment="1">
      <alignment/>
    </xf>
    <xf numFmtId="0" fontId="4" fillId="2" borderId="6" xfId="0" applyFont="1" applyFill="1" applyBorder="1" applyAlignment="1">
      <alignment/>
    </xf>
    <xf numFmtId="0" fontId="3" fillId="2" borderId="7" xfId="0" applyFont="1" applyFill="1" applyBorder="1" applyAlignment="1">
      <alignment/>
    </xf>
    <xf numFmtId="0" fontId="0" fillId="2" borderId="8" xfId="0" applyFill="1" applyBorder="1" applyAlignment="1">
      <alignment/>
    </xf>
    <xf numFmtId="0" fontId="7" fillId="0" borderId="0" xfId="0" applyFont="1" applyFill="1" applyBorder="1" applyAlignment="1">
      <alignment/>
    </xf>
    <xf numFmtId="0" fontId="7" fillId="0" borderId="0" xfId="0" applyFont="1" applyAlignment="1">
      <alignment/>
    </xf>
    <xf numFmtId="0" fontId="8" fillId="0" borderId="9" xfId="0" applyFont="1" applyBorder="1" applyAlignment="1">
      <alignment/>
    </xf>
    <xf numFmtId="0" fontId="0" fillId="0" borderId="10" xfId="0" applyBorder="1" applyAlignment="1">
      <alignment/>
    </xf>
    <xf numFmtId="0" fontId="0" fillId="0" borderId="11" xfId="0" applyBorder="1" applyAlignment="1">
      <alignment/>
    </xf>
    <xf numFmtId="0" fontId="15" fillId="0" borderId="0" xfId="0" applyFont="1" applyAlignment="1">
      <alignment/>
    </xf>
    <xf numFmtId="0" fontId="6" fillId="0" borderId="0" xfId="0" applyFont="1" applyAlignment="1">
      <alignment/>
    </xf>
    <xf numFmtId="0" fontId="5" fillId="0" borderId="0" xfId="0" applyFont="1" applyAlignment="1">
      <alignment/>
    </xf>
    <xf numFmtId="0" fontId="5" fillId="2" borderId="12" xfId="0" applyFont="1" applyFill="1" applyBorder="1" applyAlignment="1">
      <alignment horizontal="center"/>
    </xf>
    <xf numFmtId="0" fontId="5" fillId="2" borderId="13" xfId="0" applyFont="1" applyFill="1" applyBorder="1" applyAlignment="1">
      <alignment horizontal="center"/>
    </xf>
    <xf numFmtId="0" fontId="0" fillId="0" borderId="0" xfId="0" applyAlignment="1">
      <alignment horizontal="right"/>
    </xf>
    <xf numFmtId="0" fontId="18" fillId="0" borderId="0" xfId="0" applyFont="1" applyAlignment="1">
      <alignment/>
    </xf>
    <xf numFmtId="0" fontId="1" fillId="0" borderId="0" xfId="0" applyFont="1" applyAlignment="1">
      <alignment horizontal="left"/>
    </xf>
    <xf numFmtId="0" fontId="15" fillId="0" borderId="0" xfId="0" applyFont="1" applyAlignment="1">
      <alignment horizontal="center"/>
    </xf>
    <xf numFmtId="0" fontId="19" fillId="3" borderId="14" xfId="0" applyFont="1" applyFill="1" applyBorder="1" applyAlignment="1">
      <alignment/>
    </xf>
    <xf numFmtId="0" fontId="19" fillId="3" borderId="15" xfId="0" applyFont="1" applyFill="1" applyBorder="1" applyAlignment="1">
      <alignment/>
    </xf>
    <xf numFmtId="0" fontId="19" fillId="3" borderId="16" xfId="0" applyFont="1" applyFill="1" applyBorder="1" applyAlignment="1">
      <alignment/>
    </xf>
    <xf numFmtId="0" fontId="15" fillId="0" borderId="0" xfId="0" applyFont="1" applyFill="1" applyBorder="1" applyAlignment="1">
      <alignment horizontal="center"/>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4" fillId="0" borderId="0" xfId="0" applyFont="1" applyFill="1" applyBorder="1" applyAlignment="1">
      <alignment/>
    </xf>
    <xf numFmtId="0" fontId="3" fillId="0" borderId="0" xfId="0" applyFont="1" applyFill="1" applyBorder="1" applyAlignment="1">
      <alignment/>
    </xf>
    <xf numFmtId="0" fontId="0" fillId="0" borderId="0" xfId="0" applyFill="1" applyBorder="1" applyAlignment="1">
      <alignment/>
    </xf>
    <xf numFmtId="0" fontId="21" fillId="0" borderId="0" xfId="0" applyFont="1" applyFill="1" applyBorder="1" applyAlignment="1">
      <alignment/>
    </xf>
    <xf numFmtId="0" fontId="23" fillId="0" borderId="0" xfId="0" applyFont="1" applyAlignment="1">
      <alignment/>
    </xf>
    <xf numFmtId="0" fontId="8" fillId="0" borderId="0" xfId="0" applyFont="1" applyAlignment="1">
      <alignment horizontal="right"/>
    </xf>
    <xf numFmtId="0" fontId="24" fillId="4" borderId="0" xfId="0" applyFont="1" applyFill="1" applyAlignment="1">
      <alignment/>
    </xf>
    <xf numFmtId="164" fontId="25" fillId="4" borderId="0" xfId="0" applyNumberFormat="1" applyFont="1" applyFill="1" applyAlignment="1">
      <alignment/>
    </xf>
    <xf numFmtId="0" fontId="25" fillId="4" borderId="0" xfId="0" applyFont="1" applyFill="1" applyAlignment="1">
      <alignment/>
    </xf>
    <xf numFmtId="0" fontId="27" fillId="0" borderId="0" xfId="0" applyFont="1" applyAlignment="1">
      <alignment horizontal="right"/>
    </xf>
    <xf numFmtId="4" fontId="31" fillId="0" borderId="17" xfId="0" applyNumberFormat="1" applyFont="1" applyBorder="1" applyAlignment="1">
      <alignment horizontal="center"/>
    </xf>
    <xf numFmtId="0" fontId="0" fillId="0" borderId="0" xfId="0" applyAlignment="1">
      <alignment horizontal="right" wrapText="1"/>
    </xf>
    <xf numFmtId="0" fontId="20" fillId="0" borderId="0" xfId="0" applyFont="1" applyAlignment="1">
      <alignment wrapText="1"/>
    </xf>
    <xf numFmtId="0" fontId="0" fillId="0" borderId="0" xfId="0" applyAlignment="1">
      <alignment horizontal="center"/>
    </xf>
    <xf numFmtId="0" fontId="6" fillId="0" borderId="0" xfId="0" applyFont="1" applyAlignment="1">
      <alignment horizontal="right"/>
    </xf>
    <xf numFmtId="0" fontId="0" fillId="2" borderId="18" xfId="0" applyFill="1" applyBorder="1" applyAlignment="1">
      <alignment/>
    </xf>
    <xf numFmtId="0" fontId="0" fillId="2" borderId="19" xfId="0" applyFill="1" applyBorder="1" applyAlignment="1">
      <alignment/>
    </xf>
    <xf numFmtId="0" fontId="34" fillId="2" borderId="19" xfId="0" applyFont="1" applyFill="1" applyBorder="1" applyAlignment="1">
      <alignment horizontal="center"/>
    </xf>
    <xf numFmtId="0" fontId="0" fillId="2" borderId="20" xfId="0" applyFill="1" applyBorder="1" applyAlignment="1">
      <alignment/>
    </xf>
    <xf numFmtId="0" fontId="38" fillId="0" borderId="0" xfId="0" applyFont="1" applyAlignment="1">
      <alignment/>
    </xf>
    <xf numFmtId="0" fontId="1" fillId="0" borderId="21" xfId="0" applyFont="1" applyBorder="1" applyAlignment="1">
      <alignment horizontal="right"/>
    </xf>
    <xf numFmtId="0" fontId="39" fillId="3" borderId="0" xfId="0" applyFont="1" applyFill="1" applyAlignment="1">
      <alignment horizontal="center"/>
    </xf>
    <xf numFmtId="0" fontId="15" fillId="0" borderId="21" xfId="0" applyFont="1" applyBorder="1" applyAlignment="1">
      <alignment/>
    </xf>
    <xf numFmtId="0" fontId="6" fillId="2" borderId="22" xfId="0" applyFont="1" applyFill="1" applyBorder="1" applyAlignment="1">
      <alignment horizontal="center"/>
    </xf>
    <xf numFmtId="0" fontId="40" fillId="0" borderId="0" xfId="0" applyFont="1" applyAlignment="1">
      <alignment/>
    </xf>
    <xf numFmtId="0" fontId="42" fillId="0" borderId="0" xfId="0" applyFont="1" applyAlignment="1">
      <alignment/>
    </xf>
    <xf numFmtId="0" fontId="43" fillId="0" borderId="0" xfId="0" applyFont="1" applyAlignment="1">
      <alignment/>
    </xf>
    <xf numFmtId="0" fontId="44" fillId="0" borderId="0" xfId="0" applyFont="1" applyAlignment="1">
      <alignment horizontal="right"/>
    </xf>
    <xf numFmtId="0" fontId="41" fillId="0" borderId="0" xfId="0" applyFont="1" applyAlignment="1">
      <alignment/>
    </xf>
    <xf numFmtId="0" fontId="46" fillId="0" borderId="0" xfId="0" applyFont="1" applyAlignment="1">
      <alignment/>
    </xf>
    <xf numFmtId="0" fontId="41" fillId="0" borderId="0" xfId="0" applyFont="1" applyAlignment="1">
      <alignment horizontal="right"/>
    </xf>
    <xf numFmtId="0" fontId="41" fillId="0" borderId="0" xfId="0" applyFont="1" applyAlignment="1">
      <alignment horizontal="center"/>
    </xf>
    <xf numFmtId="0" fontId="49" fillId="0" borderId="0" xfId="0" applyFont="1" applyAlignment="1">
      <alignment horizontal="right"/>
    </xf>
    <xf numFmtId="165" fontId="41" fillId="0" borderId="0" xfId="0" applyNumberFormat="1" applyFont="1" applyAlignment="1">
      <alignment/>
    </xf>
    <xf numFmtId="0" fontId="40" fillId="0" borderId="0" xfId="0" applyFont="1" applyAlignment="1">
      <alignment horizontal="right"/>
    </xf>
    <xf numFmtId="0" fontId="51" fillId="0" borderId="0" xfId="0" applyFont="1" applyAlignment="1">
      <alignment horizontal="right"/>
    </xf>
    <xf numFmtId="0" fontId="42" fillId="0" borderId="0" xfId="0" applyFont="1" applyAlignment="1">
      <alignment horizontal="right"/>
    </xf>
    <xf numFmtId="0" fontId="42" fillId="0" borderId="0" xfId="0" applyFont="1" applyAlignment="1">
      <alignment/>
    </xf>
    <xf numFmtId="0" fontId="30" fillId="0" borderId="0" xfId="0" applyFont="1" applyAlignment="1">
      <alignment/>
    </xf>
    <xf numFmtId="0" fontId="57" fillId="0" borderId="0" xfId="0" applyFont="1" applyAlignment="1">
      <alignment/>
    </xf>
    <xf numFmtId="0" fontId="58" fillId="0" borderId="0" xfId="0" applyFont="1" applyAlignment="1">
      <alignment/>
    </xf>
    <xf numFmtId="0" fontId="59" fillId="0" borderId="0" xfId="0" applyFont="1" applyAlignment="1">
      <alignment/>
    </xf>
    <xf numFmtId="0" fontId="6" fillId="0" borderId="0" xfId="0" applyFont="1" applyAlignment="1">
      <alignment horizontal="center"/>
    </xf>
    <xf numFmtId="0" fontId="5" fillId="0" borderId="0" xfId="0" applyFont="1" applyAlignment="1">
      <alignment horizontal="center"/>
    </xf>
    <xf numFmtId="0" fontId="1" fillId="0" borderId="23" xfId="0" applyFont="1" applyBorder="1" applyAlignment="1">
      <alignment horizontal="center"/>
    </xf>
    <xf numFmtId="0" fontId="5" fillId="2" borderId="21" xfId="0" applyFont="1" applyFill="1" applyBorder="1" applyAlignment="1">
      <alignment horizontal="center"/>
    </xf>
    <xf numFmtId="2" fontId="6" fillId="0" borderId="21" xfId="0" applyNumberFormat="1" applyFont="1" applyBorder="1" applyAlignment="1">
      <alignment horizontal="center"/>
    </xf>
    <xf numFmtId="0" fontId="5" fillId="0" borderId="23" xfId="0" applyFont="1" applyBorder="1" applyAlignment="1">
      <alignment horizontal="center"/>
    </xf>
    <xf numFmtId="0" fontId="60" fillId="0" borderId="0" xfId="0" applyFont="1" applyAlignment="1">
      <alignment/>
    </xf>
    <xf numFmtId="0" fontId="60" fillId="0" borderId="0" xfId="0" applyFont="1" applyAlignment="1">
      <alignment/>
    </xf>
    <xf numFmtId="2" fontId="5" fillId="2" borderId="21" xfId="0" applyNumberFormat="1" applyFont="1" applyFill="1" applyBorder="1" applyAlignment="1">
      <alignment horizontal="center"/>
    </xf>
    <xf numFmtId="0" fontId="62" fillId="2" borderId="19" xfId="0" applyFont="1" applyFill="1" applyBorder="1" applyAlignment="1">
      <alignment horizontal="center"/>
    </xf>
    <xf numFmtId="0" fontId="6" fillId="2" borderId="18" xfId="0" applyFont="1" applyFill="1" applyBorder="1" applyAlignment="1">
      <alignment horizontal="center"/>
    </xf>
    <xf numFmtId="0" fontId="1" fillId="0" borderId="0" xfId="0" applyFont="1" applyFill="1" applyBorder="1" applyAlignment="1">
      <alignment horizontal="right"/>
    </xf>
    <xf numFmtId="0" fontId="63" fillId="0" borderId="0" xfId="0" applyFont="1" applyAlignment="1">
      <alignment/>
    </xf>
    <xf numFmtId="0" fontId="15" fillId="0" borderId="21" xfId="0" applyFont="1" applyBorder="1" applyAlignment="1">
      <alignment horizontal="center"/>
    </xf>
    <xf numFmtId="0" fontId="19" fillId="3" borderId="0" xfId="0" applyFont="1" applyFill="1" applyAlignment="1">
      <alignment/>
    </xf>
    <xf numFmtId="2" fontId="1" fillId="0" borderId="0" xfId="0" applyNumberFormat="1" applyFont="1" applyAlignment="1">
      <alignment horizontal="left"/>
    </xf>
    <xf numFmtId="0" fontId="0" fillId="0" borderId="0" xfId="0" applyFont="1" applyAlignment="1">
      <alignment/>
    </xf>
    <xf numFmtId="0" fontId="30" fillId="0" borderId="0" xfId="0" applyFont="1" applyAlignment="1">
      <alignment horizontal="left"/>
    </xf>
    <xf numFmtId="0" fontId="6" fillId="0" borderId="0" xfId="0" applyFont="1" applyFill="1" applyBorder="1" applyAlignment="1">
      <alignment horizontal="center"/>
    </xf>
    <xf numFmtId="0" fontId="60" fillId="0" borderId="0" xfId="0" applyFont="1" applyBorder="1" applyAlignment="1">
      <alignment/>
    </xf>
    <xf numFmtId="0" fontId="41" fillId="0" borderId="21" xfId="0" applyFont="1" applyBorder="1" applyAlignment="1">
      <alignment/>
    </xf>
    <xf numFmtId="1" fontId="42" fillId="0" borderId="0" xfId="0" applyNumberFormat="1" applyFont="1" applyAlignment="1">
      <alignment/>
    </xf>
    <xf numFmtId="0" fontId="24" fillId="4" borderId="0" xfId="0" applyFont="1" applyFill="1" applyAlignment="1">
      <alignment horizontal="righ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59</xdr:row>
      <xdr:rowOff>76200</xdr:rowOff>
    </xdr:from>
    <xdr:to>
      <xdr:col>13</xdr:col>
      <xdr:colOff>238125</xdr:colOff>
      <xdr:row>64</xdr:row>
      <xdr:rowOff>142875</xdr:rowOff>
    </xdr:to>
    <xdr:grpSp>
      <xdr:nvGrpSpPr>
        <xdr:cNvPr id="1" name="Group 157"/>
        <xdr:cNvGrpSpPr>
          <a:grpSpLocks/>
        </xdr:cNvGrpSpPr>
      </xdr:nvGrpSpPr>
      <xdr:grpSpPr>
        <a:xfrm>
          <a:off x="2257425" y="11582400"/>
          <a:ext cx="7781925" cy="876300"/>
          <a:chOff x="237" y="1152"/>
          <a:chExt cx="620" cy="92"/>
        </a:xfrm>
        <a:solidFill>
          <a:srgbClr val="FFFFFF"/>
        </a:solidFill>
      </xdr:grpSpPr>
      <xdr:sp>
        <xdr:nvSpPr>
          <xdr:cNvPr id="3" name="TextBox 153"/>
          <xdr:cNvSpPr txBox="1">
            <a:spLocks noChangeArrowheads="1"/>
          </xdr:cNvSpPr>
        </xdr:nvSpPr>
        <xdr:spPr>
          <a:xfrm>
            <a:off x="287" y="1224"/>
            <a:ext cx="570" cy="20"/>
          </a:xfrm>
          <a:prstGeom prst="rect">
            <a:avLst/>
          </a:prstGeom>
          <a:solidFill>
            <a:srgbClr val="FFFFFF"/>
          </a:solidFill>
          <a:ln w="9525" cmpd="sng">
            <a:noFill/>
          </a:ln>
        </xdr:spPr>
        <xdr:txBody>
          <a:bodyPr vertOverflow="clip" wrap="square"/>
          <a:p>
            <a:pPr algn="l">
              <a:defRPr/>
            </a:pPr>
            <a:r>
              <a:rPr lang="en-US" cap="none" sz="1200" b="1" i="0" u="none" baseline="0">
                <a:solidFill>
                  <a:srgbClr val="3366FF"/>
                </a:solidFill>
                <a:latin typeface="Arial"/>
                <a:ea typeface="Arial"/>
                <a:cs typeface="Arial"/>
              </a:rPr>
              <a:t>fill up purple cells ONLY. Output data in OUTPUT</a:t>
            </a:r>
          </a:p>
        </xdr:txBody>
      </xdr:sp>
    </xdr:grpSp>
    <xdr:clientData/>
  </xdr:twoCellAnchor>
  <xdr:twoCellAnchor>
    <xdr:from>
      <xdr:col>11</xdr:col>
      <xdr:colOff>123825</xdr:colOff>
      <xdr:row>23</xdr:row>
      <xdr:rowOff>9525</xdr:rowOff>
    </xdr:from>
    <xdr:to>
      <xdr:col>12</xdr:col>
      <xdr:colOff>409575</xdr:colOff>
      <xdr:row>23</xdr:row>
      <xdr:rowOff>9525</xdr:rowOff>
    </xdr:to>
    <xdr:sp>
      <xdr:nvSpPr>
        <xdr:cNvPr id="4" name="Line 184"/>
        <xdr:cNvSpPr>
          <a:spLocks/>
        </xdr:cNvSpPr>
      </xdr:nvSpPr>
      <xdr:spPr>
        <a:xfrm flipH="1">
          <a:off x="8705850" y="4105275"/>
          <a:ext cx="895350"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90</xdr:row>
      <xdr:rowOff>0</xdr:rowOff>
    </xdr:from>
    <xdr:to>
      <xdr:col>17</xdr:col>
      <xdr:colOff>0</xdr:colOff>
      <xdr:row>91</xdr:row>
      <xdr:rowOff>0</xdr:rowOff>
    </xdr:to>
    <xdr:sp>
      <xdr:nvSpPr>
        <xdr:cNvPr id="5" name="Rectangle 220"/>
        <xdr:cNvSpPr>
          <a:spLocks/>
        </xdr:cNvSpPr>
      </xdr:nvSpPr>
      <xdr:spPr>
        <a:xfrm>
          <a:off x="8582025" y="18478500"/>
          <a:ext cx="3895725" cy="285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171450</xdr:colOff>
      <xdr:row>21</xdr:row>
      <xdr:rowOff>133350</xdr:rowOff>
    </xdr:from>
    <xdr:to>
      <xdr:col>15</xdr:col>
      <xdr:colOff>0</xdr:colOff>
      <xdr:row>22</xdr:row>
      <xdr:rowOff>104775</xdr:rowOff>
    </xdr:to>
    <xdr:grpSp>
      <xdr:nvGrpSpPr>
        <xdr:cNvPr id="6" name="Group 277"/>
        <xdr:cNvGrpSpPr>
          <a:grpSpLocks/>
        </xdr:cNvGrpSpPr>
      </xdr:nvGrpSpPr>
      <xdr:grpSpPr>
        <a:xfrm>
          <a:off x="10820400" y="3876675"/>
          <a:ext cx="438150" cy="161925"/>
          <a:chOff x="1136" y="407"/>
          <a:chExt cx="46" cy="17"/>
        </a:xfrm>
        <a:solidFill>
          <a:srgbClr val="FFFFFF"/>
        </a:solidFill>
      </xdr:grpSpPr>
      <xdr:sp>
        <xdr:nvSpPr>
          <xdr:cNvPr id="7" name="Line 147"/>
          <xdr:cNvSpPr>
            <a:spLocks/>
          </xdr:cNvSpPr>
        </xdr:nvSpPr>
        <xdr:spPr>
          <a:xfrm>
            <a:off x="1136" y="407"/>
            <a:ext cx="44"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48"/>
          <xdr:cNvSpPr>
            <a:spLocks/>
          </xdr:cNvSpPr>
        </xdr:nvSpPr>
        <xdr:spPr>
          <a:xfrm>
            <a:off x="1136" y="424"/>
            <a:ext cx="46"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495300</xdr:colOff>
      <xdr:row>9</xdr:row>
      <xdr:rowOff>66675</xdr:rowOff>
    </xdr:from>
    <xdr:to>
      <xdr:col>17</xdr:col>
      <xdr:colOff>314325</xdr:colOff>
      <xdr:row>14</xdr:row>
      <xdr:rowOff>19050</xdr:rowOff>
    </xdr:to>
    <xdr:grpSp>
      <xdr:nvGrpSpPr>
        <xdr:cNvPr id="9" name="Group 246"/>
        <xdr:cNvGrpSpPr>
          <a:grpSpLocks/>
        </xdr:cNvGrpSpPr>
      </xdr:nvGrpSpPr>
      <xdr:grpSpPr>
        <a:xfrm>
          <a:off x="12363450" y="1724025"/>
          <a:ext cx="428625" cy="819150"/>
          <a:chOff x="1303" y="182"/>
          <a:chExt cx="45" cy="86"/>
        </a:xfrm>
        <a:solidFill>
          <a:srgbClr val="FFFFFF"/>
        </a:solidFill>
      </xdr:grpSpPr>
      <xdr:sp>
        <xdr:nvSpPr>
          <xdr:cNvPr id="10" name="Polygon 169"/>
          <xdr:cNvSpPr>
            <a:spLocks/>
          </xdr:cNvSpPr>
        </xdr:nvSpPr>
        <xdr:spPr>
          <a:xfrm>
            <a:off x="1303" y="221"/>
            <a:ext cx="45" cy="47"/>
          </a:xfrm>
          <a:custGeom>
            <a:pathLst>
              <a:path h="47" w="45">
                <a:moveTo>
                  <a:pt x="0" y="47"/>
                </a:moveTo>
                <a:lnTo>
                  <a:pt x="0" y="16"/>
                </a:lnTo>
                <a:lnTo>
                  <a:pt x="10" y="0"/>
                </a:lnTo>
                <a:lnTo>
                  <a:pt x="34" y="0"/>
                </a:lnTo>
                <a:lnTo>
                  <a:pt x="45" y="17"/>
                </a:lnTo>
                <a:lnTo>
                  <a:pt x="45" y="47"/>
                </a:lnTo>
                <a:lnTo>
                  <a:pt x="0" y="47"/>
                </a:lnTo>
                <a:close/>
              </a:path>
            </a:pathLst>
          </a:cu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70"/>
          <xdr:cNvSpPr>
            <a:spLocks/>
          </xdr:cNvSpPr>
        </xdr:nvSpPr>
        <xdr:spPr>
          <a:xfrm>
            <a:off x="1314" y="185"/>
            <a:ext cx="0" cy="3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71"/>
          <xdr:cNvSpPr>
            <a:spLocks/>
          </xdr:cNvSpPr>
        </xdr:nvSpPr>
        <xdr:spPr>
          <a:xfrm>
            <a:off x="1340" y="182"/>
            <a:ext cx="0" cy="3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72"/>
          <xdr:cNvSpPr>
            <a:spLocks/>
          </xdr:cNvSpPr>
        </xdr:nvSpPr>
        <xdr:spPr>
          <a:xfrm>
            <a:off x="1314" y="201"/>
            <a:ext cx="26"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200025</xdr:colOff>
      <xdr:row>7</xdr:row>
      <xdr:rowOff>66675</xdr:rowOff>
    </xdr:from>
    <xdr:to>
      <xdr:col>15</xdr:col>
      <xdr:colOff>457200</xdr:colOff>
      <xdr:row>31</xdr:row>
      <xdr:rowOff>0</xdr:rowOff>
    </xdr:to>
    <xdr:grpSp>
      <xdr:nvGrpSpPr>
        <xdr:cNvPr id="14" name="Group 276"/>
        <xdr:cNvGrpSpPr>
          <a:grpSpLocks/>
        </xdr:cNvGrpSpPr>
      </xdr:nvGrpSpPr>
      <xdr:grpSpPr>
        <a:xfrm>
          <a:off x="1419225" y="1400175"/>
          <a:ext cx="10296525" cy="4171950"/>
          <a:chOff x="159" y="148"/>
          <a:chExt cx="1081" cy="438"/>
        </a:xfrm>
        <a:solidFill>
          <a:srgbClr val="FFFFFF"/>
        </a:solidFill>
      </xdr:grpSpPr>
      <xdr:grpSp>
        <xdr:nvGrpSpPr>
          <xdr:cNvPr id="15" name="Group 275"/>
          <xdr:cNvGrpSpPr>
            <a:grpSpLocks/>
          </xdr:cNvGrpSpPr>
        </xdr:nvGrpSpPr>
        <xdr:grpSpPr>
          <a:xfrm>
            <a:off x="159" y="148"/>
            <a:ext cx="1081" cy="438"/>
            <a:chOff x="159" y="148"/>
            <a:chExt cx="1081" cy="438"/>
          </a:xfrm>
          <a:solidFill>
            <a:srgbClr val="FFFFFF"/>
          </a:solidFill>
        </xdr:grpSpPr>
        <xdr:grpSp>
          <xdr:nvGrpSpPr>
            <xdr:cNvPr id="16" name="Group 274"/>
            <xdr:cNvGrpSpPr>
              <a:grpSpLocks/>
            </xdr:cNvGrpSpPr>
          </xdr:nvGrpSpPr>
          <xdr:grpSpPr>
            <a:xfrm>
              <a:off x="159" y="148"/>
              <a:ext cx="1081" cy="438"/>
              <a:chOff x="159" y="148"/>
              <a:chExt cx="1081" cy="438"/>
            </a:xfrm>
            <a:solidFill>
              <a:srgbClr val="FFFFFF"/>
            </a:solidFill>
          </xdr:grpSpPr>
          <xdr:grpSp>
            <xdr:nvGrpSpPr>
              <xdr:cNvPr id="17" name="Group 273"/>
              <xdr:cNvGrpSpPr>
                <a:grpSpLocks/>
              </xdr:cNvGrpSpPr>
            </xdr:nvGrpSpPr>
            <xdr:grpSpPr>
              <a:xfrm>
                <a:off x="159" y="148"/>
                <a:ext cx="1081" cy="431"/>
                <a:chOff x="159" y="148"/>
                <a:chExt cx="1081" cy="431"/>
              </a:xfrm>
              <a:solidFill>
                <a:srgbClr val="FFFFFF"/>
              </a:solidFill>
            </xdr:grpSpPr>
            <xdr:grpSp>
              <xdr:nvGrpSpPr>
                <xdr:cNvPr id="18" name="Group 272"/>
                <xdr:cNvGrpSpPr>
                  <a:grpSpLocks/>
                </xdr:cNvGrpSpPr>
              </xdr:nvGrpSpPr>
              <xdr:grpSpPr>
                <a:xfrm>
                  <a:off x="159" y="148"/>
                  <a:ext cx="1081" cy="431"/>
                  <a:chOff x="159" y="148"/>
                  <a:chExt cx="1081" cy="431"/>
                </a:xfrm>
                <a:solidFill>
                  <a:srgbClr val="FFFFFF"/>
                </a:solidFill>
              </xdr:grpSpPr>
              <xdr:grpSp>
                <xdr:nvGrpSpPr>
                  <xdr:cNvPr id="19" name="Group 271"/>
                  <xdr:cNvGrpSpPr>
                    <a:grpSpLocks/>
                  </xdr:cNvGrpSpPr>
                </xdr:nvGrpSpPr>
                <xdr:grpSpPr>
                  <a:xfrm>
                    <a:off x="159" y="148"/>
                    <a:ext cx="1081" cy="431"/>
                    <a:chOff x="159" y="148"/>
                    <a:chExt cx="1081" cy="431"/>
                  </a:xfrm>
                  <a:solidFill>
                    <a:srgbClr val="FFFFFF"/>
                  </a:solidFill>
                </xdr:grpSpPr>
                <xdr:sp>
                  <xdr:nvSpPr>
                    <xdr:cNvPr id="20" name="Rectangle 160"/>
                    <xdr:cNvSpPr>
                      <a:spLocks/>
                    </xdr:cNvSpPr>
                  </xdr:nvSpPr>
                  <xdr:spPr>
                    <a:xfrm>
                      <a:off x="627" y="252"/>
                      <a:ext cx="24" cy="153"/>
                    </a:xfrm>
                    <a:prstGeom prst="rect">
                      <a:avLst/>
                    </a:prstGeom>
                    <a:solidFill>
                      <a:srgbClr val="EAEAEA"/>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Rectangle 161"/>
                    <xdr:cNvSpPr>
                      <a:spLocks/>
                    </xdr:cNvSpPr>
                  </xdr:nvSpPr>
                  <xdr:spPr>
                    <a:xfrm>
                      <a:off x="653" y="248"/>
                      <a:ext cx="22" cy="153"/>
                    </a:xfrm>
                    <a:prstGeom prst="rect">
                      <a:avLst/>
                    </a:prstGeom>
                    <a:solidFill>
                      <a:srgbClr val="EAEAEA"/>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22" name="Group 270"/>
                    <xdr:cNvGrpSpPr>
                      <a:grpSpLocks/>
                    </xdr:cNvGrpSpPr>
                  </xdr:nvGrpSpPr>
                  <xdr:grpSpPr>
                    <a:xfrm>
                      <a:off x="159" y="148"/>
                      <a:ext cx="1081" cy="431"/>
                      <a:chOff x="159" y="148"/>
                      <a:chExt cx="1081" cy="431"/>
                    </a:xfrm>
                    <a:solidFill>
                      <a:srgbClr val="FFFFFF"/>
                    </a:solidFill>
                  </xdr:grpSpPr>
                  <xdr:grpSp>
                    <xdr:nvGrpSpPr>
                      <xdr:cNvPr id="23" name="Group 269"/>
                      <xdr:cNvGrpSpPr>
                        <a:grpSpLocks/>
                      </xdr:cNvGrpSpPr>
                    </xdr:nvGrpSpPr>
                    <xdr:grpSpPr>
                      <a:xfrm>
                        <a:off x="159" y="148"/>
                        <a:ext cx="1081" cy="431"/>
                        <a:chOff x="159" y="148"/>
                        <a:chExt cx="1081" cy="431"/>
                      </a:xfrm>
                      <a:solidFill>
                        <a:srgbClr val="FFFFFF"/>
                      </a:solidFill>
                    </xdr:grpSpPr>
                    <xdr:grpSp>
                      <xdr:nvGrpSpPr>
                        <xdr:cNvPr id="24" name="Group 268"/>
                        <xdr:cNvGrpSpPr>
                          <a:grpSpLocks/>
                        </xdr:cNvGrpSpPr>
                      </xdr:nvGrpSpPr>
                      <xdr:grpSpPr>
                        <a:xfrm>
                          <a:off x="159" y="148"/>
                          <a:ext cx="1081" cy="431"/>
                          <a:chOff x="159" y="148"/>
                          <a:chExt cx="1081" cy="431"/>
                        </a:xfrm>
                        <a:solidFill>
                          <a:srgbClr val="FFFFFF"/>
                        </a:solidFill>
                      </xdr:grpSpPr>
                      <xdr:grpSp>
                        <xdr:nvGrpSpPr>
                          <xdr:cNvPr id="25" name="Group 267"/>
                          <xdr:cNvGrpSpPr>
                            <a:grpSpLocks/>
                          </xdr:cNvGrpSpPr>
                        </xdr:nvGrpSpPr>
                        <xdr:grpSpPr>
                          <a:xfrm>
                            <a:off x="159" y="148"/>
                            <a:ext cx="1081" cy="431"/>
                            <a:chOff x="159" y="148"/>
                            <a:chExt cx="1081" cy="431"/>
                          </a:xfrm>
                          <a:solidFill>
                            <a:srgbClr val="FFFFFF"/>
                          </a:solidFill>
                        </xdr:grpSpPr>
                        <xdr:grpSp>
                          <xdr:nvGrpSpPr>
                            <xdr:cNvPr id="26" name="Group 265"/>
                            <xdr:cNvGrpSpPr>
                              <a:grpSpLocks/>
                            </xdr:cNvGrpSpPr>
                          </xdr:nvGrpSpPr>
                          <xdr:grpSpPr>
                            <a:xfrm>
                              <a:off x="159" y="148"/>
                              <a:ext cx="1081" cy="383"/>
                              <a:chOff x="159" y="148"/>
                              <a:chExt cx="1081" cy="383"/>
                            </a:xfrm>
                            <a:solidFill>
                              <a:srgbClr val="FFFFFF"/>
                            </a:solidFill>
                          </xdr:grpSpPr>
                          <xdr:grpSp>
                            <xdr:nvGrpSpPr>
                              <xdr:cNvPr id="27" name="Group 264"/>
                              <xdr:cNvGrpSpPr>
                                <a:grpSpLocks/>
                              </xdr:cNvGrpSpPr>
                            </xdr:nvGrpSpPr>
                            <xdr:grpSpPr>
                              <a:xfrm>
                                <a:off x="159" y="148"/>
                                <a:ext cx="1081" cy="383"/>
                                <a:chOff x="159" y="148"/>
                                <a:chExt cx="1081" cy="383"/>
                              </a:xfrm>
                              <a:solidFill>
                                <a:srgbClr val="FFFFFF"/>
                              </a:solidFill>
                            </xdr:grpSpPr>
                            <xdr:grpSp>
                              <xdr:nvGrpSpPr>
                                <xdr:cNvPr id="28" name="Group 263"/>
                                <xdr:cNvGrpSpPr>
                                  <a:grpSpLocks/>
                                </xdr:cNvGrpSpPr>
                              </xdr:nvGrpSpPr>
                              <xdr:grpSpPr>
                                <a:xfrm>
                                  <a:off x="159" y="148"/>
                                  <a:ext cx="1081" cy="383"/>
                                  <a:chOff x="159" y="148"/>
                                  <a:chExt cx="1081" cy="383"/>
                                </a:xfrm>
                                <a:solidFill>
                                  <a:srgbClr val="FFFFFF"/>
                                </a:solidFill>
                              </xdr:grpSpPr>
                              <xdr:grpSp>
                                <xdr:nvGrpSpPr>
                                  <xdr:cNvPr id="29" name="Group 262"/>
                                  <xdr:cNvGrpSpPr>
                                    <a:grpSpLocks/>
                                  </xdr:cNvGrpSpPr>
                                </xdr:nvGrpSpPr>
                                <xdr:grpSpPr>
                                  <a:xfrm>
                                    <a:off x="159" y="148"/>
                                    <a:ext cx="1081" cy="383"/>
                                    <a:chOff x="159" y="148"/>
                                    <a:chExt cx="1081" cy="383"/>
                                  </a:xfrm>
                                  <a:solidFill>
                                    <a:srgbClr val="FFFFFF"/>
                                  </a:solidFill>
                                </xdr:grpSpPr>
                                <xdr:sp>
                                  <xdr:nvSpPr>
                                    <xdr:cNvPr id="30" name="Line 99"/>
                                    <xdr:cNvSpPr>
                                      <a:spLocks/>
                                    </xdr:cNvSpPr>
                                  </xdr:nvSpPr>
                                  <xdr:spPr>
                                    <a:xfrm flipH="1">
                                      <a:off x="929" y="371"/>
                                      <a:ext cx="94" cy="0"/>
                                    </a:xfrm>
                                    <a:prstGeom prst="line">
                                      <a:avLst/>
                                    </a:prstGeom>
                                    <a:noFill/>
                                    <a:ln w="2857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31" name="Group 261"/>
                                    <xdr:cNvGrpSpPr>
                                      <a:grpSpLocks/>
                                    </xdr:cNvGrpSpPr>
                                  </xdr:nvGrpSpPr>
                                  <xdr:grpSpPr>
                                    <a:xfrm>
                                      <a:off x="159" y="148"/>
                                      <a:ext cx="1081" cy="383"/>
                                      <a:chOff x="159" y="148"/>
                                      <a:chExt cx="1081" cy="383"/>
                                    </a:xfrm>
                                    <a:solidFill>
                                      <a:srgbClr val="FFFFFF"/>
                                    </a:solidFill>
                                  </xdr:grpSpPr>
                                  <xdr:grpSp>
                                    <xdr:nvGrpSpPr>
                                      <xdr:cNvPr id="32" name="Group 260"/>
                                      <xdr:cNvGrpSpPr>
                                        <a:grpSpLocks/>
                                      </xdr:cNvGrpSpPr>
                                    </xdr:nvGrpSpPr>
                                    <xdr:grpSpPr>
                                      <a:xfrm>
                                        <a:off x="582" y="200"/>
                                        <a:ext cx="367" cy="114"/>
                                        <a:chOff x="582" y="200"/>
                                        <a:chExt cx="367" cy="114"/>
                                      </a:xfrm>
                                      <a:solidFill>
                                        <a:srgbClr val="FFFFFF"/>
                                      </a:solidFill>
                                    </xdr:grpSpPr>
                                    <xdr:sp>
                                      <xdr:nvSpPr>
                                        <xdr:cNvPr id="33" name="Oval 45"/>
                                        <xdr:cNvSpPr>
                                          <a:spLocks/>
                                        </xdr:cNvSpPr>
                                      </xdr:nvSpPr>
                                      <xdr:spPr>
                                        <a:xfrm>
                                          <a:off x="582" y="200"/>
                                          <a:ext cx="129" cy="83"/>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Line 46"/>
                                        <xdr:cNvSpPr>
                                          <a:spLocks/>
                                        </xdr:cNvSpPr>
                                      </xdr:nvSpPr>
                                      <xdr:spPr>
                                        <a:xfrm>
                                          <a:off x="715" y="244"/>
                                          <a:ext cx="234" cy="7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grpSp>
                                    <xdr:nvGrpSpPr>
                                      <xdr:cNvPr id="35" name="Group 259"/>
                                      <xdr:cNvGrpSpPr>
                                        <a:grpSpLocks/>
                                      </xdr:cNvGrpSpPr>
                                    </xdr:nvGrpSpPr>
                                    <xdr:grpSpPr>
                                      <a:xfrm>
                                        <a:off x="159" y="148"/>
                                        <a:ext cx="1081" cy="383"/>
                                        <a:chOff x="159" y="148"/>
                                        <a:chExt cx="1081" cy="383"/>
                                      </a:xfrm>
                                      <a:solidFill>
                                        <a:srgbClr val="FFFFFF"/>
                                      </a:solidFill>
                                    </xdr:grpSpPr>
                                    <xdr:grpSp>
                                      <xdr:nvGrpSpPr>
                                        <xdr:cNvPr id="36" name="Group 258"/>
                                        <xdr:cNvGrpSpPr>
                                          <a:grpSpLocks/>
                                        </xdr:cNvGrpSpPr>
                                      </xdr:nvGrpSpPr>
                                      <xdr:grpSpPr>
                                        <a:xfrm>
                                          <a:off x="159" y="148"/>
                                          <a:ext cx="1081" cy="383"/>
                                          <a:chOff x="159" y="148"/>
                                          <a:chExt cx="1081" cy="383"/>
                                        </a:xfrm>
                                        <a:solidFill>
                                          <a:srgbClr val="FFFFFF"/>
                                        </a:solidFill>
                                      </xdr:grpSpPr>
                                      <xdr:grpSp>
                                        <xdr:nvGrpSpPr>
                                          <xdr:cNvPr id="37" name="Group 257"/>
                                          <xdr:cNvGrpSpPr>
                                            <a:grpSpLocks/>
                                          </xdr:cNvGrpSpPr>
                                        </xdr:nvGrpSpPr>
                                        <xdr:grpSpPr>
                                          <a:xfrm>
                                            <a:off x="611" y="227"/>
                                            <a:ext cx="78" cy="188"/>
                                            <a:chOff x="611" y="227"/>
                                            <a:chExt cx="78" cy="188"/>
                                          </a:xfrm>
                                          <a:solidFill>
                                            <a:srgbClr val="FFFFFF"/>
                                          </a:solidFill>
                                        </xdr:grpSpPr>
                                        <xdr:grpSp>
                                          <xdr:nvGrpSpPr>
                                            <xdr:cNvPr id="38" name="Group 256"/>
                                            <xdr:cNvGrpSpPr>
                                              <a:grpSpLocks/>
                                            </xdr:cNvGrpSpPr>
                                          </xdr:nvGrpSpPr>
                                          <xdr:grpSpPr>
                                            <a:xfrm>
                                              <a:off x="611" y="227"/>
                                              <a:ext cx="78" cy="188"/>
                                              <a:chOff x="611" y="227"/>
                                              <a:chExt cx="78" cy="188"/>
                                            </a:xfrm>
                                            <a:solidFill>
                                              <a:srgbClr val="FFFFFF"/>
                                            </a:solidFill>
                                          </xdr:grpSpPr>
                                          <xdr:sp>
                                            <xdr:nvSpPr>
                                              <xdr:cNvPr id="39" name="Rectangle 25"/>
                                              <xdr:cNvSpPr>
                                                <a:spLocks/>
                                              </xdr:cNvSpPr>
                                            </xdr:nvSpPr>
                                            <xdr:spPr>
                                              <a:xfrm>
                                                <a:off x="650" y="246"/>
                                                <a:ext cx="4" cy="164"/>
                                              </a:xfrm>
                                              <a:prstGeom prst="rect">
                                                <a:avLst/>
                                              </a:prstGeom>
                                              <a:solidFill>
                                                <a:srgbClr val="C0C0C0"/>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Rectangle 23"/>
                                              <xdr:cNvSpPr>
                                                <a:spLocks/>
                                              </xdr:cNvSpPr>
                                            </xdr:nvSpPr>
                                            <xdr:spPr>
                                              <a:xfrm>
                                                <a:off x="644" y="227"/>
                                                <a:ext cx="17" cy="14"/>
                                              </a:xfrm>
                                              <a:prstGeom prst="rect">
                                                <a:avLst/>
                                              </a:prstGeom>
                                              <a:solidFill>
                                                <a:srgbClr val="C0C0C0"/>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Rectangle 24"/>
                                              <xdr:cNvSpPr>
                                                <a:spLocks/>
                                              </xdr:cNvSpPr>
                                            </xdr:nvSpPr>
                                            <xdr:spPr>
                                              <a:xfrm>
                                                <a:off x="612" y="242"/>
                                                <a:ext cx="77" cy="9"/>
                                              </a:xfrm>
                                              <a:prstGeom prst="rect">
                                                <a:avLst/>
                                              </a:prstGeom>
                                              <a:solidFill>
                                                <a:srgbClr val="C0C0C0"/>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Rectangle 26"/>
                                              <xdr:cNvSpPr>
                                                <a:spLocks/>
                                              </xdr:cNvSpPr>
                                            </xdr:nvSpPr>
                                            <xdr:spPr>
                                              <a:xfrm>
                                                <a:off x="611" y="404"/>
                                                <a:ext cx="78" cy="11"/>
                                              </a:xfrm>
                                              <a:prstGeom prst="rect">
                                                <a:avLst/>
                                              </a:prstGeom>
                                              <a:solidFill>
                                                <a:srgbClr val="C0C0C0"/>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43" name="AutoShape 29"/>
                                            <xdr:cNvSpPr>
                                              <a:spLocks/>
                                            </xdr:cNvSpPr>
                                          </xdr:nvSpPr>
                                          <xdr:spPr>
                                            <a:xfrm>
                                              <a:off x="657" y="394"/>
                                              <a:ext cx="10" cy="9"/>
                                            </a:xfrm>
                                            <a:prstGeom prst="rtTriangle">
                                              <a:avLst/>
                                            </a:prstGeom>
                                            <a:solidFill>
                                              <a:srgbClr val="FFCC99"/>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AutoShape 30"/>
                                            <xdr:cNvSpPr>
                                              <a:spLocks/>
                                            </xdr:cNvSpPr>
                                          </xdr:nvSpPr>
                                          <xdr:spPr>
                                            <a:xfrm flipV="1">
                                              <a:off x="654" y="253"/>
                                              <a:ext cx="10" cy="8"/>
                                            </a:xfrm>
                                            <a:prstGeom prst="rtTriangle">
                                              <a:avLst/>
                                            </a:prstGeom>
                                            <a:solidFill>
                                              <a:srgbClr val="FFCC99"/>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AutoShape 31"/>
                                            <xdr:cNvSpPr>
                                              <a:spLocks/>
                                            </xdr:cNvSpPr>
                                          </xdr:nvSpPr>
                                          <xdr:spPr>
                                            <a:xfrm flipH="1">
                                              <a:off x="642" y="394"/>
                                              <a:ext cx="9" cy="9"/>
                                            </a:xfrm>
                                            <a:prstGeom prst="rtTriangle">
                                              <a:avLst/>
                                            </a:prstGeom>
                                            <a:solidFill>
                                              <a:srgbClr val="FFCC99"/>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AutoShape 32"/>
                                            <xdr:cNvSpPr>
                                              <a:spLocks/>
                                            </xdr:cNvSpPr>
                                          </xdr:nvSpPr>
                                          <xdr:spPr>
                                            <a:xfrm flipH="1" flipV="1">
                                              <a:off x="642" y="251"/>
                                              <a:ext cx="9" cy="8"/>
                                            </a:xfrm>
                                            <a:prstGeom prst="rtTriangle">
                                              <a:avLst/>
                                            </a:prstGeom>
                                            <a:solidFill>
                                              <a:srgbClr val="FFCC99"/>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47" name="Group 253"/>
                                          <xdr:cNvGrpSpPr>
                                            <a:grpSpLocks/>
                                          </xdr:cNvGrpSpPr>
                                        </xdr:nvGrpSpPr>
                                        <xdr:grpSpPr>
                                          <a:xfrm>
                                            <a:off x="916" y="148"/>
                                            <a:ext cx="324" cy="383"/>
                                            <a:chOff x="916" y="148"/>
                                            <a:chExt cx="324" cy="383"/>
                                          </a:xfrm>
                                          <a:solidFill>
                                            <a:srgbClr val="FFFFFF"/>
                                          </a:solidFill>
                                        </xdr:grpSpPr>
                                        <xdr:grpSp>
                                          <xdr:nvGrpSpPr>
                                            <xdr:cNvPr id="48" name="Group 252"/>
                                            <xdr:cNvGrpSpPr>
                                              <a:grpSpLocks/>
                                            </xdr:cNvGrpSpPr>
                                          </xdr:nvGrpSpPr>
                                          <xdr:grpSpPr>
                                            <a:xfrm>
                                              <a:off x="916" y="148"/>
                                              <a:ext cx="324" cy="383"/>
                                              <a:chOff x="916" y="148"/>
                                              <a:chExt cx="324" cy="383"/>
                                            </a:xfrm>
                                            <a:solidFill>
                                              <a:srgbClr val="FFFFFF"/>
                                            </a:solidFill>
                                          </xdr:grpSpPr>
                                          <xdr:grpSp>
                                            <xdr:nvGrpSpPr>
                                              <xdr:cNvPr id="49" name="Group 251"/>
                                              <xdr:cNvGrpSpPr>
                                                <a:grpSpLocks/>
                                              </xdr:cNvGrpSpPr>
                                            </xdr:nvGrpSpPr>
                                            <xdr:grpSpPr>
                                              <a:xfrm>
                                                <a:off x="916" y="148"/>
                                                <a:ext cx="324" cy="383"/>
                                                <a:chOff x="916" y="148"/>
                                                <a:chExt cx="324" cy="383"/>
                                              </a:xfrm>
                                              <a:solidFill>
                                                <a:srgbClr val="FFFFFF"/>
                                              </a:solidFill>
                                            </xdr:grpSpPr>
                                            <xdr:grpSp>
                                              <xdr:nvGrpSpPr>
                                                <xdr:cNvPr id="50" name="Group 250"/>
                                                <xdr:cNvGrpSpPr>
                                                  <a:grpSpLocks/>
                                                </xdr:cNvGrpSpPr>
                                              </xdr:nvGrpSpPr>
                                              <xdr:grpSpPr>
                                                <a:xfrm>
                                                  <a:off x="916" y="148"/>
                                                  <a:ext cx="225" cy="383"/>
                                                  <a:chOff x="916" y="148"/>
                                                  <a:chExt cx="225" cy="383"/>
                                                </a:xfrm>
                                                <a:solidFill>
                                                  <a:srgbClr val="FFFFFF"/>
                                                </a:solidFill>
                                              </xdr:grpSpPr>
                                              <xdr:grpSp>
                                                <xdr:nvGrpSpPr>
                                                  <xdr:cNvPr id="51" name="Group 249"/>
                                                  <xdr:cNvGrpSpPr>
                                                    <a:grpSpLocks/>
                                                  </xdr:cNvGrpSpPr>
                                                </xdr:nvGrpSpPr>
                                                <xdr:grpSpPr>
                                                  <a:xfrm>
                                                    <a:off x="916" y="148"/>
                                                    <a:ext cx="225" cy="383"/>
                                                    <a:chOff x="916" y="148"/>
                                                    <a:chExt cx="225" cy="383"/>
                                                  </a:xfrm>
                                                  <a:solidFill>
                                                    <a:srgbClr val="FFFFFF"/>
                                                  </a:solidFill>
                                                </xdr:grpSpPr>
                                                <xdr:grpSp>
                                                  <xdr:nvGrpSpPr>
                                                    <xdr:cNvPr id="52" name="Group 248"/>
                                                    <xdr:cNvGrpSpPr>
                                                      <a:grpSpLocks/>
                                                    </xdr:cNvGrpSpPr>
                                                  </xdr:nvGrpSpPr>
                                                  <xdr:grpSpPr>
                                                    <a:xfrm>
                                                      <a:off x="916" y="148"/>
                                                      <a:ext cx="225" cy="361"/>
                                                      <a:chOff x="916" y="148"/>
                                                      <a:chExt cx="225" cy="361"/>
                                                    </a:xfrm>
                                                    <a:solidFill>
                                                      <a:srgbClr val="FFFFFF"/>
                                                    </a:solidFill>
                                                  </xdr:grpSpPr>
                                                  <xdr:grpSp>
                                                    <xdr:nvGrpSpPr>
                                                      <xdr:cNvPr id="53" name="Group 247"/>
                                                      <xdr:cNvGrpSpPr>
                                                        <a:grpSpLocks/>
                                                      </xdr:cNvGrpSpPr>
                                                    </xdr:nvGrpSpPr>
                                                    <xdr:grpSpPr>
                                                      <a:xfrm>
                                                        <a:off x="916" y="148"/>
                                                        <a:ext cx="225" cy="361"/>
                                                        <a:chOff x="916" y="148"/>
                                                        <a:chExt cx="225" cy="361"/>
                                                      </a:xfrm>
                                                      <a:solidFill>
                                                        <a:srgbClr val="FFFFFF"/>
                                                      </a:solidFill>
                                                    </xdr:grpSpPr>
                                                    <xdr:sp>
                                                      <xdr:nvSpPr>
                                                        <xdr:cNvPr id="54" name="Rectangle 50"/>
                                                        <xdr:cNvSpPr>
                                                          <a:spLocks/>
                                                        </xdr:cNvSpPr>
                                                      </xdr:nvSpPr>
                                                      <xdr:spPr>
                                                        <a:xfrm>
                                                          <a:off x="1013" y="370"/>
                                                          <a:ext cx="62" cy="33"/>
                                                        </a:xfrm>
                                                        <a:prstGeom prst="rect">
                                                          <a:avLst/>
                                                        </a:prstGeom>
                                                        <a:solidFill>
                                                          <a:srgbClr val="FFCC00"/>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55" name="Group 83"/>
                                                        <xdr:cNvGrpSpPr>
                                                          <a:grpSpLocks/>
                                                        </xdr:cNvGrpSpPr>
                                                      </xdr:nvGrpSpPr>
                                                      <xdr:grpSpPr>
                                                        <a:xfrm>
                                                          <a:off x="916" y="400"/>
                                                          <a:ext cx="225" cy="109"/>
                                                          <a:chOff x="734" y="275"/>
                                                          <a:chExt cx="183" cy="111"/>
                                                        </a:xfrm>
                                                        <a:solidFill>
                                                          <a:srgbClr val="FFFFFF"/>
                                                        </a:solidFill>
                                                      </xdr:grpSpPr>
                                                      <xdr:sp>
                                                        <xdr:nvSpPr>
                                                          <xdr:cNvPr id="56" name="AutoShape 54"/>
                                                          <xdr:cNvSpPr>
                                                            <a:spLocks/>
                                                          </xdr:cNvSpPr>
                                                        </xdr:nvSpPr>
                                                        <xdr:spPr>
                                                          <a:xfrm flipV="1">
                                                            <a:off x="832" y="290"/>
                                                            <a:ext cx="19" cy="17"/>
                                                          </a:xfrm>
                                                          <a:prstGeom prst="rtTriangle">
                                                            <a:avLst/>
                                                          </a:prstGeom>
                                                          <a:solidFill>
                                                            <a:srgbClr val="C0C0C0"/>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7" name="AutoShape 56"/>
                                                          <xdr:cNvSpPr>
                                                            <a:spLocks/>
                                                          </xdr:cNvSpPr>
                                                        </xdr:nvSpPr>
                                                        <xdr:spPr>
                                                          <a:xfrm flipH="1" flipV="1">
                                                            <a:off x="806" y="291"/>
                                                            <a:ext cx="19" cy="16"/>
                                                          </a:xfrm>
                                                          <a:prstGeom prst="rtTriangle">
                                                            <a:avLst/>
                                                          </a:prstGeom>
                                                          <a:solidFill>
                                                            <a:srgbClr val="C0C0C0"/>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Rectangle 49"/>
                                                          <xdr:cNvSpPr>
                                                            <a:spLocks/>
                                                          </xdr:cNvSpPr>
                                                        </xdr:nvSpPr>
                                                        <xdr:spPr>
                                                          <a:xfrm>
                                                            <a:off x="825" y="284"/>
                                                            <a:ext cx="8" cy="102"/>
                                                          </a:xfrm>
                                                          <a:prstGeom prst="rect">
                                                            <a:avLst/>
                                                          </a:prstGeom>
                                                          <a:solidFill>
                                                            <a:srgbClr val="FFCC00"/>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Rectangle 51"/>
                                                          <xdr:cNvSpPr>
                                                            <a:spLocks/>
                                                          </xdr:cNvSpPr>
                                                        </xdr:nvSpPr>
                                                        <xdr:spPr>
                                                          <a:xfrm>
                                                            <a:off x="734" y="275"/>
                                                            <a:ext cx="183" cy="16"/>
                                                          </a:xfrm>
                                                          <a:prstGeom prst="rect">
                                                            <a:avLst/>
                                                          </a:prstGeom>
                                                          <a:solidFill>
                                                            <a:srgbClr val="FFCC00"/>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60" name="Group 79"/>
                                                        <xdr:cNvGrpSpPr>
                                                          <a:grpSpLocks/>
                                                        </xdr:cNvGrpSpPr>
                                                      </xdr:nvGrpSpPr>
                                                      <xdr:grpSpPr>
                                                        <a:xfrm>
                                                          <a:off x="986" y="148"/>
                                                          <a:ext cx="154" cy="238"/>
                                                          <a:chOff x="791" y="20"/>
                                                          <a:chExt cx="125" cy="241"/>
                                                        </a:xfrm>
                                                        <a:solidFill>
                                                          <a:srgbClr val="FFFFFF"/>
                                                        </a:solidFill>
                                                      </xdr:grpSpPr>
                                                      <xdr:grpSp>
                                                        <xdr:nvGrpSpPr>
                                                          <xdr:cNvPr id="61" name="Group 68"/>
                                                          <xdr:cNvGrpSpPr>
                                                            <a:grpSpLocks/>
                                                          </xdr:cNvGrpSpPr>
                                                        </xdr:nvGrpSpPr>
                                                        <xdr:grpSpPr>
                                                          <a:xfrm rot="279459">
                                                            <a:off x="816" y="44"/>
                                                            <a:ext cx="80" cy="217"/>
                                                            <a:chOff x="802" y="7"/>
                                                            <a:chExt cx="80" cy="158"/>
                                                          </a:xfrm>
                                                          <a:solidFill>
                                                            <a:srgbClr val="FFFFFF"/>
                                                          </a:solidFill>
                                                        </xdr:grpSpPr>
                                                        <xdr:sp>
                                                          <xdr:nvSpPr>
                                                            <xdr:cNvPr id="62" name="Rectangle 60"/>
                                                            <xdr:cNvSpPr>
                                                              <a:spLocks/>
                                                            </xdr:cNvSpPr>
                                                          </xdr:nvSpPr>
                                                          <xdr:spPr>
                                                            <a:xfrm rot="242752">
                                                              <a:off x="810" y="16"/>
                                                              <a:ext cx="63" cy="135"/>
                                                            </a:xfrm>
                                                            <a:prstGeom prst="rect">
                                                              <a:avLst/>
                                                            </a:prstGeom>
                                                            <a:solidFill>
                                                              <a:srgbClr val="C0C0C0"/>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3" name="Rectangle 61"/>
                                                            <xdr:cNvSpPr>
                                                              <a:spLocks/>
                                                            </xdr:cNvSpPr>
                                                          </xdr:nvSpPr>
                                                          <xdr:spPr>
                                                            <a:xfrm rot="242752">
                                                              <a:off x="872" y="9"/>
                                                              <a:ext cx="10" cy="156"/>
                                                            </a:xfrm>
                                                            <a:prstGeom prst="rect">
                                                              <a:avLst/>
                                                            </a:prstGeom>
                                                            <a:solidFill>
                                                              <a:srgbClr val="C0C0C0"/>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4" name="Rectangle 62"/>
                                                            <xdr:cNvSpPr>
                                                              <a:spLocks/>
                                                            </xdr:cNvSpPr>
                                                          </xdr:nvSpPr>
                                                          <xdr:spPr>
                                                            <a:xfrm rot="242752">
                                                              <a:off x="802" y="7"/>
                                                              <a:ext cx="10" cy="156"/>
                                                            </a:xfrm>
                                                            <a:prstGeom prst="rect">
                                                              <a:avLst/>
                                                            </a:prstGeom>
                                                            <a:solidFill>
                                                              <a:srgbClr val="C0C0C0"/>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65" name="Line 73"/>
                                                          <xdr:cNvSpPr>
                                                            <a:spLocks/>
                                                          </xdr:cNvSpPr>
                                                        </xdr:nvSpPr>
                                                        <xdr:spPr>
                                                          <a:xfrm flipH="1">
                                                            <a:off x="840" y="20"/>
                                                            <a:ext cx="36" cy="225"/>
                                                          </a:xfrm>
                                                          <a:prstGeom prst="line">
                                                            <a:avLst/>
                                                          </a:prstGeom>
                                                          <a:noFill/>
                                                          <a:ln w="2857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66" name="Line 78"/>
                                                          <xdr:cNvSpPr>
                                                            <a:spLocks/>
                                                          </xdr:cNvSpPr>
                                                        </xdr:nvSpPr>
                                                        <xdr:spPr>
                                                          <a:xfrm>
                                                            <a:off x="791" y="134"/>
                                                            <a:ext cx="125" cy="17"/>
                                                          </a:xfrm>
                                                          <a:prstGeom prst="line">
                                                            <a:avLst/>
                                                          </a:prstGeom>
                                                          <a:noFill/>
                                                          <a:ln w="2857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67" name="Line 72"/>
                                                        <xdr:cNvSpPr>
                                                          <a:spLocks/>
                                                        </xdr:cNvSpPr>
                                                      </xdr:nvSpPr>
                                                      <xdr:spPr>
                                                        <a:xfrm>
                                                          <a:off x="1067" y="271"/>
                                                          <a:ext cx="0" cy="226"/>
                                                        </a:xfrm>
                                                        <a:prstGeom prst="line">
                                                          <a:avLst/>
                                                        </a:prstGeom>
                                                        <a:noFill/>
                                                        <a:ln w="2857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Line 77"/>
                                                        <xdr:cNvSpPr>
                                                          <a:spLocks/>
                                                        </xdr:cNvSpPr>
                                                      </xdr:nvSpPr>
                                                      <xdr:spPr>
                                                        <a:xfrm>
                                                          <a:off x="1045" y="386"/>
                                                          <a:ext cx="0" cy="81"/>
                                                        </a:xfrm>
                                                        <a:prstGeom prst="line">
                                                          <a:avLst/>
                                                        </a:prstGeom>
                                                        <a:noFill/>
                                                        <a:ln w="2857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69" name="Oval 81"/>
                                                      <xdr:cNvSpPr>
                                                        <a:spLocks/>
                                                      </xdr:cNvSpPr>
                                                    </xdr:nvSpPr>
                                                    <xdr:spPr>
                                                      <a:xfrm>
                                                        <a:off x="1040" y="383"/>
                                                        <a:ext cx="10" cy="8"/>
                                                      </a:xfrm>
                                                      <a:prstGeom prst="ellipse">
                                                        <a:avLst/>
                                                      </a:prstGeom>
                                                      <a:solidFill>
                                                        <a:srgbClr val="000000"/>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70" name="Line 89"/>
                                                    <xdr:cNvSpPr>
                                                      <a:spLocks/>
                                                    </xdr:cNvSpPr>
                                                  </xdr:nvSpPr>
                                                  <xdr:spPr>
                                                    <a:xfrm>
                                                      <a:off x="1033" y="406"/>
                                                      <a:ext cx="0" cy="125"/>
                                                    </a:xfrm>
                                                    <a:prstGeom prst="line">
                                                      <a:avLst/>
                                                    </a:prstGeom>
                                                    <a:noFill/>
                                                    <a:ln w="2857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71" name="Line 88"/>
                                                  <xdr:cNvSpPr>
                                                    <a:spLocks/>
                                                  </xdr:cNvSpPr>
                                                </xdr:nvSpPr>
                                                <xdr:spPr>
                                                  <a:xfrm>
                                                    <a:off x="1033" y="488"/>
                                                    <a:ext cx="33" cy="0"/>
                                                  </a:xfrm>
                                                  <a:prstGeom prst="line">
                                                    <a:avLst/>
                                                  </a:prstGeom>
                                                  <a:noFill/>
                                                  <a:ln w="28575" cmpd="sng">
                                                    <a:solidFill>
                                                      <a:srgbClr val="000000"/>
                                                    </a:solidFill>
                                                    <a:headEnd type="arrow"/>
                                                    <a:tailEnd type="arrow"/>
                                                  </a:ln>
                                                </xdr:spPr>
                                                <xdr:txBody>
                                                  <a:bodyPr vertOverflow="clip" wrap="square"/>
                                                  <a:p>
                                                    <a:pPr algn="l">
                                                      <a:defRPr/>
                                                    </a:pPr>
                                                    <a:r>
                                                      <a:rPr lang="en-US" cap="none" u="none" baseline="0">
                                                        <a:latin typeface="Arial"/>
                                                        <a:ea typeface="Arial"/>
                                                        <a:cs typeface="Arial"/>
                                                      </a:rPr>
                                                      <a:t/>
                                                    </a:r>
                                                  </a:p>
                                                </xdr:txBody>
                                              </xdr:sp>
                                            </xdr:grpSp>
                                            <xdr:sp>
                                              <xdr:nvSpPr>
                                                <xdr:cNvPr id="72" name="Line 93"/>
                                                <xdr:cNvSpPr>
                                                  <a:spLocks/>
                                                </xdr:cNvSpPr>
                                              </xdr:nvSpPr>
                                              <xdr:spPr>
                                                <a:xfrm flipV="1">
                                                  <a:off x="1012" y="296"/>
                                                  <a:ext cx="169" cy="75"/>
                                                </a:xfrm>
                                                <a:prstGeom prst="line">
                                                  <a:avLst/>
                                                </a:prstGeom>
                                                <a:noFill/>
                                                <a:ln w="2857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73" name="Line 94"/>
                                                <xdr:cNvSpPr>
                                                  <a:spLocks/>
                                                </xdr:cNvSpPr>
                                              </xdr:nvSpPr>
                                              <xdr:spPr>
                                                <a:xfrm flipV="1">
                                                  <a:off x="1073" y="296"/>
                                                  <a:ext cx="167" cy="74"/>
                                                </a:xfrm>
                                                <a:prstGeom prst="line">
                                                  <a:avLst/>
                                                </a:prstGeom>
                                                <a:noFill/>
                                                <a:ln w="2857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74" name="Line 95"/>
                                                <xdr:cNvSpPr>
                                                  <a:spLocks/>
                                                </xdr:cNvSpPr>
                                              </xdr:nvSpPr>
                                              <xdr:spPr>
                                                <a:xfrm>
                                                  <a:off x="1161" y="305"/>
                                                  <a:ext cx="56" cy="0"/>
                                                </a:xfrm>
                                                <a:prstGeom prst="line">
                                                  <a:avLst/>
                                                </a:prstGeom>
                                                <a:noFill/>
                                                <a:ln w="28575" cmpd="sng">
                                                  <a:solidFill>
                                                    <a:srgbClr val="000000"/>
                                                  </a:solidFill>
                                                  <a:headEnd type="arrow"/>
                                                  <a:tailEnd type="arrow"/>
                                                </a:ln>
                                              </xdr:spPr>
                                              <xdr:txBody>
                                                <a:bodyPr vertOverflow="clip" wrap="square"/>
                                                <a:p>
                                                  <a:pPr algn="l">
                                                    <a:defRPr/>
                                                  </a:pPr>
                                                  <a:r>
                                                    <a:rPr lang="en-US" cap="none" u="none" baseline="0">
                                                      <a:latin typeface="Arial"/>
                                                      <a:ea typeface="Arial"/>
                                                      <a:cs typeface="Arial"/>
                                                    </a:rPr>
                                                    <a:t/>
                                                  </a:r>
                                                </a:p>
                                              </xdr:txBody>
                                            </xdr:sp>
                                          </xdr:grpSp>
                                          <xdr:sp>
                                            <xdr:nvSpPr>
                                              <xdr:cNvPr id="75" name="Polygon 97"/>
                                              <xdr:cNvSpPr>
                                                <a:spLocks/>
                                              </xdr:cNvSpPr>
                                            </xdr:nvSpPr>
                                            <xdr:spPr>
                                              <a:xfrm>
                                                <a:off x="1052" y="489"/>
                                                <a:ext cx="52" cy="6"/>
                                              </a:xfrm>
                                              <a:custGeom>
                                                <a:pathLst>
                                                  <a:path h="13" w="24">
                                                    <a:moveTo>
                                                      <a:pt x="24" y="13"/>
                                                    </a:moveTo>
                                                    <a:cubicBezTo>
                                                      <a:pt x="11" y="12"/>
                                                      <a:pt x="14" y="9"/>
                                                      <a:pt x="4" y="6"/>
                                                    </a:cubicBezTo>
                                                    <a:cubicBezTo>
                                                      <a:pt x="3" y="4"/>
                                                      <a:pt x="3" y="0"/>
                                                      <a:pt x="0" y="0"/>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76" name="Line 100"/>
                                            <xdr:cNvSpPr>
                                              <a:spLocks/>
                                            </xdr:cNvSpPr>
                                          </xdr:nvSpPr>
                                          <xdr:spPr>
                                            <a:xfrm>
                                              <a:off x="957" y="371"/>
                                              <a:ext cx="0" cy="63"/>
                                            </a:xfrm>
                                            <a:prstGeom prst="line">
                                              <a:avLst/>
                                            </a:prstGeom>
                                            <a:noFill/>
                                            <a:ln w="28575" cmpd="sng">
                                              <a:solidFill>
                                                <a:srgbClr val="000000"/>
                                              </a:solidFill>
                                              <a:headEnd type="arrow"/>
                                              <a:tailEnd type="arrow"/>
                                            </a:ln>
                                          </xdr:spPr>
                                          <xdr:txBody>
                                            <a:bodyPr vertOverflow="clip" wrap="square"/>
                                            <a:p>
                                              <a:pPr algn="l">
                                                <a:defRPr/>
                                              </a:pPr>
                                              <a:r>
                                                <a:rPr lang="en-US" cap="none" u="none" baseline="0">
                                                  <a:latin typeface="Arial"/>
                                                  <a:ea typeface="Arial"/>
                                                  <a:cs typeface="Arial"/>
                                                </a:rPr>
                                                <a:t/>
                                              </a:r>
                                            </a:p>
                                          </xdr:txBody>
                                        </xdr:sp>
                                      </xdr:grpSp>
                                      <xdr:grpSp>
                                        <xdr:nvGrpSpPr>
                                          <xdr:cNvPr id="77" name="Group 255"/>
                                          <xdr:cNvGrpSpPr>
                                            <a:grpSpLocks/>
                                          </xdr:cNvGrpSpPr>
                                        </xdr:nvGrpSpPr>
                                        <xdr:grpSpPr>
                                          <a:xfrm>
                                            <a:off x="159" y="218"/>
                                            <a:ext cx="361" cy="190"/>
                                            <a:chOff x="159" y="218"/>
                                            <a:chExt cx="361" cy="190"/>
                                          </a:xfrm>
                                          <a:solidFill>
                                            <a:srgbClr val="FFFFFF"/>
                                          </a:solidFill>
                                        </xdr:grpSpPr>
                                        <xdr:grpSp>
                                          <xdr:nvGrpSpPr>
                                            <xdr:cNvPr id="78" name="Group 254"/>
                                            <xdr:cNvGrpSpPr>
                                              <a:grpSpLocks/>
                                            </xdr:cNvGrpSpPr>
                                          </xdr:nvGrpSpPr>
                                          <xdr:grpSpPr>
                                            <a:xfrm>
                                              <a:off x="159" y="218"/>
                                              <a:ext cx="361" cy="190"/>
                                              <a:chOff x="159" y="218"/>
                                              <a:chExt cx="361" cy="190"/>
                                            </a:xfrm>
                                            <a:solidFill>
                                              <a:srgbClr val="FFFFFF"/>
                                            </a:solidFill>
                                          </xdr:grpSpPr>
                                          <xdr:grpSp>
                                            <xdr:nvGrpSpPr>
                                              <xdr:cNvPr id="79" name="Group 9"/>
                                              <xdr:cNvGrpSpPr>
                                                <a:grpSpLocks/>
                                              </xdr:cNvGrpSpPr>
                                            </xdr:nvGrpSpPr>
                                            <xdr:grpSpPr>
                                              <a:xfrm>
                                                <a:off x="441" y="218"/>
                                                <a:ext cx="79" cy="190"/>
                                                <a:chOff x="229" y="174"/>
                                                <a:chExt cx="65" cy="193"/>
                                              </a:xfrm>
                                              <a:solidFill>
                                                <a:srgbClr val="FFFFFF"/>
                                              </a:solidFill>
                                            </xdr:grpSpPr>
                                            <xdr:sp>
                                              <xdr:nvSpPr>
                                                <xdr:cNvPr id="80" name="Rectangle 7"/>
                                                <xdr:cNvSpPr>
                                                  <a:spLocks/>
                                                </xdr:cNvSpPr>
                                              </xdr:nvSpPr>
                                              <xdr:spPr>
                                                <a:xfrm>
                                                  <a:off x="252" y="174"/>
                                                  <a:ext cx="14" cy="14"/>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1" name="Rectangle 2"/>
                                                <xdr:cNvSpPr>
                                                  <a:spLocks/>
                                                </xdr:cNvSpPr>
                                              </xdr:nvSpPr>
                                              <xdr:spPr>
                                                <a:xfrm>
                                                  <a:off x="229" y="188"/>
                                                  <a:ext cx="65" cy="8"/>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2" name="Rectangle 1"/>
                                                <xdr:cNvSpPr>
                                                  <a:spLocks/>
                                                </xdr:cNvSpPr>
                                              </xdr:nvSpPr>
                                              <xdr:spPr>
                                                <a:xfrm>
                                                  <a:off x="257" y="195"/>
                                                  <a:ext cx="7" cy="166"/>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3" name="Rectangle 3"/>
                                                <xdr:cNvSpPr>
                                                  <a:spLocks/>
                                                </xdr:cNvSpPr>
                                              </xdr:nvSpPr>
                                              <xdr:spPr>
                                                <a:xfrm>
                                                  <a:off x="230" y="360"/>
                                                  <a:ext cx="57" cy="7"/>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84" name="Polygon 34"/>
                                              <xdr:cNvSpPr>
                                                <a:spLocks/>
                                              </xdr:cNvSpPr>
                                            </xdr:nvSpPr>
                                            <xdr:spPr>
                                              <a:xfrm rot="20255408" flipV="1">
                                                <a:off x="265" y="330"/>
                                                <a:ext cx="35" cy="6"/>
                                              </a:xfrm>
                                              <a:custGeom>
                                                <a:pathLst>
                                                  <a:path h="7" w="28">
                                                    <a:moveTo>
                                                      <a:pt x="0" y="7"/>
                                                    </a:moveTo>
                                                    <a:cubicBezTo>
                                                      <a:pt x="6" y="6"/>
                                                      <a:pt x="24" y="7"/>
                                                      <a:pt x="28" y="0"/>
                                                    </a:cubicBezTo>
                                                  </a:path>
                                                </a:pathLst>
                                              </a:custGeom>
                                              <a:noFill/>
                                              <a:ln w="2857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85" name="Line 35"/>
                                              <xdr:cNvSpPr>
                                                <a:spLocks/>
                                              </xdr:cNvSpPr>
                                            </xdr:nvSpPr>
                                            <xdr:spPr>
                                              <a:xfrm flipV="1">
                                                <a:off x="316" y="303"/>
                                                <a:ext cx="41" cy="12"/>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6" name="Polygon 36"/>
                                              <xdr:cNvSpPr>
                                                <a:spLocks/>
                                              </xdr:cNvSpPr>
                                            </xdr:nvSpPr>
                                            <xdr:spPr>
                                              <a:xfrm>
                                                <a:off x="467" y="240"/>
                                                <a:ext cx="11" cy="14"/>
                                              </a:xfrm>
                                              <a:custGeom>
                                                <a:pathLst>
                                                  <a:path h="15" w="9">
                                                    <a:moveTo>
                                                      <a:pt x="9" y="4"/>
                                                    </a:moveTo>
                                                    <a:lnTo>
                                                      <a:pt x="9" y="15"/>
                                                    </a:lnTo>
                                                    <a:lnTo>
                                                      <a:pt x="0" y="0"/>
                                                    </a:lnTo>
                                                    <a:lnTo>
                                                      <a:pt x="9" y="4"/>
                                                    </a:lnTo>
                                                    <a:close/>
                                                  </a:path>
                                                </a:pathLst>
                                              </a:cu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7" name="Line 42"/>
                                              <xdr:cNvSpPr>
                                                <a:spLocks/>
                                              </xdr:cNvSpPr>
                                            </xdr:nvSpPr>
                                            <xdr:spPr>
                                              <a:xfrm flipH="1">
                                                <a:off x="164" y="251"/>
                                                <a:ext cx="314" cy="114"/>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8" name="Line 43"/>
                                              <xdr:cNvSpPr>
                                                <a:spLocks/>
                                              </xdr:cNvSpPr>
                                            </xdr:nvSpPr>
                                            <xdr:spPr>
                                              <a:xfrm flipH="1" flipV="1">
                                                <a:off x="159" y="347"/>
                                                <a:ext cx="8" cy="17"/>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89" name="Line 104"/>
                                            <xdr:cNvSpPr>
                                              <a:spLocks/>
                                            </xdr:cNvSpPr>
                                          </xdr:nvSpPr>
                                          <xdr:spPr>
                                            <a:xfrm flipH="1" flipV="1">
                                              <a:off x="275" y="339"/>
                                              <a:ext cx="65" cy="21"/>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grpSp>
                                    <xdr:sp>
                                      <xdr:nvSpPr>
                                        <xdr:cNvPr id="90" name="Line 105"/>
                                        <xdr:cNvSpPr>
                                          <a:spLocks/>
                                        </xdr:cNvSpPr>
                                      </xdr:nvSpPr>
                                      <xdr:spPr>
                                        <a:xfrm flipH="1" flipV="1">
                                          <a:off x="317" y="319"/>
                                          <a:ext cx="27" cy="13"/>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grpSp>
                              </xdr:grpSp>
                              <xdr:sp>
                                <xdr:nvSpPr>
                                  <xdr:cNvPr id="91" name="Line 114"/>
                                  <xdr:cNvSpPr>
                                    <a:spLocks/>
                                  </xdr:cNvSpPr>
                                </xdr:nvSpPr>
                                <xdr:spPr>
                                  <a:xfrm flipV="1">
                                    <a:off x="449" y="265"/>
                                    <a:ext cx="196" cy="48"/>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sp>
                              <xdr:nvSpPr>
                                <xdr:cNvPr id="92" name="Line 118"/>
                                <xdr:cNvSpPr>
                                  <a:spLocks/>
                                </xdr:cNvSpPr>
                              </xdr:nvSpPr>
                              <xdr:spPr>
                                <a:xfrm>
                                  <a:off x="993" y="519"/>
                                  <a:ext cx="28"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93" name="Line 119"/>
                                <xdr:cNvSpPr>
                                  <a:spLocks/>
                                </xdr:cNvSpPr>
                              </xdr:nvSpPr>
                              <xdr:spPr>
                                <a:xfrm flipH="1">
                                  <a:off x="1036" y="519"/>
                                  <a:ext cx="2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sp>
                            <xdr:nvSpPr>
                              <xdr:cNvPr id="94" name="Line 121"/>
                              <xdr:cNvSpPr>
                                <a:spLocks/>
                              </xdr:cNvSpPr>
                            </xdr:nvSpPr>
                            <xdr:spPr>
                              <a:xfrm flipH="1">
                                <a:off x="976" y="181"/>
                                <a:ext cx="29" cy="184"/>
                              </a:xfrm>
                              <a:prstGeom prst="line">
                                <a:avLst/>
                              </a:prstGeom>
                              <a:noFill/>
                              <a:ln w="28575" cmpd="sng">
                                <a:solidFill>
                                  <a:srgbClr val="000000"/>
                                </a:solidFill>
                                <a:headEnd type="arrow"/>
                                <a:tailEnd type="arrow"/>
                              </a:ln>
                            </xdr:spPr>
                            <xdr:txBody>
                              <a:bodyPr vertOverflow="clip" wrap="square"/>
                              <a:p>
                                <a:pPr algn="l">
                                  <a:defRPr/>
                                </a:pPr>
                                <a:r>
                                  <a:rPr lang="en-US" cap="none" u="none" baseline="0">
                                    <a:latin typeface="Arial"/>
                                    <a:ea typeface="Arial"/>
                                    <a:cs typeface="Arial"/>
                                  </a:rPr>
                                  <a:t/>
                                </a:r>
                              </a:p>
                            </xdr:txBody>
                          </xdr:sp>
                        </xdr:grpSp>
                        <xdr:grpSp>
                          <xdr:nvGrpSpPr>
                            <xdr:cNvPr id="95" name="Group 266"/>
                            <xdr:cNvGrpSpPr>
                              <a:grpSpLocks/>
                            </xdr:cNvGrpSpPr>
                          </xdr:nvGrpSpPr>
                          <xdr:grpSpPr>
                            <a:xfrm>
                              <a:off x="178" y="253"/>
                              <a:ext cx="260" cy="248"/>
                              <a:chOff x="178" y="253"/>
                              <a:chExt cx="260" cy="248"/>
                            </a:xfrm>
                            <a:solidFill>
                              <a:srgbClr val="FFFFFF"/>
                            </a:solidFill>
                          </xdr:grpSpPr>
                          <xdr:grpSp>
                            <xdr:nvGrpSpPr>
                              <xdr:cNvPr id="96" name="Group 200"/>
                              <xdr:cNvGrpSpPr>
                                <a:grpSpLocks/>
                              </xdr:cNvGrpSpPr>
                            </xdr:nvGrpSpPr>
                            <xdr:grpSpPr>
                              <a:xfrm>
                                <a:off x="178" y="333"/>
                                <a:ext cx="32" cy="168"/>
                                <a:chOff x="161" y="311"/>
                                <a:chExt cx="32" cy="184"/>
                              </a:xfrm>
                              <a:solidFill>
                                <a:srgbClr val="FFFFFF"/>
                              </a:solidFill>
                            </xdr:grpSpPr>
                            <xdr:sp>
                              <xdr:nvSpPr>
                                <xdr:cNvPr id="97" name="Polygon 123"/>
                                <xdr:cNvSpPr>
                                  <a:spLocks/>
                                </xdr:cNvSpPr>
                              </xdr:nvSpPr>
                              <xdr:spPr>
                                <a:xfrm>
                                  <a:off x="161" y="311"/>
                                  <a:ext cx="32" cy="179"/>
                                </a:xfrm>
                                <a:custGeom>
                                  <a:pathLst>
                                    <a:path h="175" w="26">
                                      <a:moveTo>
                                        <a:pt x="0" y="2"/>
                                      </a:moveTo>
                                      <a:lnTo>
                                        <a:pt x="17" y="7"/>
                                      </a:lnTo>
                                      <a:lnTo>
                                        <a:pt x="26" y="24"/>
                                      </a:lnTo>
                                      <a:lnTo>
                                        <a:pt x="26" y="165"/>
                                      </a:lnTo>
                                      <a:lnTo>
                                        <a:pt x="1" y="175"/>
                                      </a:lnTo>
                                      <a:lnTo>
                                        <a:pt x="1" y="0"/>
                                      </a:lnTo>
                                    </a:path>
                                  </a:pathLst>
                                </a:custGeom>
                                <a:gradFill rotWithShape="1">
                                  <a:gsLst>
                                    <a:gs pos="0">
                                      <a:srgbClr val="FFFFFF"/>
                                    </a:gs>
                                    <a:gs pos="100000">
                                      <a:srgbClr val="757575"/>
                                    </a:gs>
                                  </a:gsLst>
                                  <a:lin ang="0" scaled="1"/>
                                </a:gra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8" name="Line 126"/>
                                <xdr:cNvSpPr>
                                  <a:spLocks/>
                                </xdr:cNvSpPr>
                              </xdr:nvSpPr>
                              <xdr:spPr>
                                <a:xfrm>
                                  <a:off x="163" y="317"/>
                                  <a:ext cx="0" cy="178"/>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99" name="Group 199"/>
                              <xdr:cNvGrpSpPr>
                                <a:grpSpLocks/>
                              </xdr:cNvGrpSpPr>
                            </xdr:nvGrpSpPr>
                            <xdr:grpSpPr>
                              <a:xfrm>
                                <a:off x="391" y="253"/>
                                <a:ext cx="35" cy="165"/>
                                <a:chOff x="374" y="224"/>
                                <a:chExt cx="35" cy="180"/>
                              </a:xfrm>
                              <a:solidFill>
                                <a:srgbClr val="FFFFFF"/>
                              </a:solidFill>
                            </xdr:grpSpPr>
                            <xdr:sp>
                              <xdr:nvSpPr>
                                <xdr:cNvPr id="100" name="Polygon 129"/>
                                <xdr:cNvSpPr>
                                  <a:spLocks/>
                                </xdr:cNvSpPr>
                              </xdr:nvSpPr>
                              <xdr:spPr>
                                <a:xfrm>
                                  <a:off x="377" y="224"/>
                                  <a:ext cx="32" cy="179"/>
                                </a:xfrm>
                                <a:custGeom>
                                  <a:pathLst>
                                    <a:path h="175" w="26">
                                      <a:moveTo>
                                        <a:pt x="0" y="2"/>
                                      </a:moveTo>
                                      <a:lnTo>
                                        <a:pt x="17" y="7"/>
                                      </a:lnTo>
                                      <a:lnTo>
                                        <a:pt x="26" y="24"/>
                                      </a:lnTo>
                                      <a:lnTo>
                                        <a:pt x="26" y="165"/>
                                      </a:lnTo>
                                      <a:lnTo>
                                        <a:pt x="1" y="175"/>
                                      </a:lnTo>
                                      <a:lnTo>
                                        <a:pt x="1" y="0"/>
                                      </a:lnTo>
                                    </a:path>
                                  </a:pathLst>
                                </a:custGeom>
                                <a:gradFill rotWithShape="1">
                                  <a:gsLst>
                                    <a:gs pos="0">
                                      <a:srgbClr val="FFFFFF"/>
                                    </a:gs>
                                    <a:gs pos="100000">
                                      <a:srgbClr val="757575"/>
                                    </a:gs>
                                  </a:gsLst>
                                  <a:lin ang="0" scaled="1"/>
                                </a:gra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1" name="Line 130"/>
                                <xdr:cNvSpPr>
                                  <a:spLocks/>
                                </xdr:cNvSpPr>
                              </xdr:nvSpPr>
                              <xdr:spPr>
                                <a:xfrm>
                                  <a:off x="374" y="226"/>
                                  <a:ext cx="0" cy="178"/>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02" name="TextBox 103"/>
                              <xdr:cNvSpPr txBox="1">
                                <a:spLocks noChangeArrowheads="1"/>
                              </xdr:cNvSpPr>
                            </xdr:nvSpPr>
                            <xdr:spPr>
                              <a:xfrm>
                                <a:off x="349" y="319"/>
                                <a:ext cx="89" cy="22"/>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incrinature</a:t>
                                </a:r>
                              </a:p>
                            </xdr:txBody>
                          </xdr:sp>
                        </xdr:grpSp>
                        <xdr:sp>
                          <xdr:nvSpPr>
                            <xdr:cNvPr id="103" name="Line 142"/>
                            <xdr:cNvSpPr>
                              <a:spLocks/>
                            </xdr:cNvSpPr>
                          </xdr:nvSpPr>
                          <xdr:spPr>
                            <a:xfrm flipV="1">
                              <a:off x="177" y="475"/>
                              <a:ext cx="215" cy="77"/>
                            </a:xfrm>
                            <a:prstGeom prst="line">
                              <a:avLst/>
                            </a:prstGeom>
                            <a:noFill/>
                            <a:ln w="28575" cmpd="sng">
                              <a:solidFill>
                                <a:srgbClr val="000000"/>
                              </a:solidFill>
                              <a:headEnd type="arrow"/>
                              <a:tailEnd type="arrow"/>
                            </a:ln>
                          </xdr:spPr>
                          <xdr:txBody>
                            <a:bodyPr vertOverflow="clip" wrap="square"/>
                            <a:p>
                              <a:pPr algn="l">
                                <a:defRPr/>
                              </a:pPr>
                              <a:r>
                                <a:rPr lang="en-US" cap="none" u="none" baseline="0">
                                  <a:latin typeface="Arial"/>
                                  <a:ea typeface="Arial"/>
                                  <a:cs typeface="Arial"/>
                                </a:rPr>
                                <a:t/>
                              </a:r>
                            </a:p>
                          </xdr:txBody>
                        </xdr:sp>
                        <xdr:sp>
                          <xdr:nvSpPr>
                            <xdr:cNvPr id="104" name="Line 143"/>
                            <xdr:cNvSpPr>
                              <a:spLocks/>
                            </xdr:cNvSpPr>
                          </xdr:nvSpPr>
                          <xdr:spPr>
                            <a:xfrm>
                              <a:off x="176" y="497"/>
                              <a:ext cx="0" cy="82"/>
                            </a:xfrm>
                            <a:prstGeom prst="line">
                              <a:avLst/>
                            </a:prstGeom>
                            <a:noFill/>
                            <a:ln w="2857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05" name="Line 144"/>
                            <xdr:cNvSpPr>
                              <a:spLocks/>
                            </xdr:cNvSpPr>
                          </xdr:nvSpPr>
                          <xdr:spPr>
                            <a:xfrm>
                              <a:off x="393" y="421"/>
                              <a:ext cx="0" cy="103"/>
                            </a:xfrm>
                            <a:prstGeom prst="line">
                              <a:avLst/>
                            </a:prstGeom>
                            <a:noFill/>
                            <a:ln w="2857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06" name="Line 149"/>
                          <xdr:cNvSpPr>
                            <a:spLocks/>
                          </xdr:cNvSpPr>
                        </xdr:nvSpPr>
                        <xdr:spPr>
                          <a:xfrm flipH="1">
                            <a:off x="1171" y="408"/>
                            <a:ext cx="0" cy="14"/>
                          </a:xfrm>
                          <a:prstGeom prst="line">
                            <a:avLst/>
                          </a:prstGeom>
                          <a:noFill/>
                          <a:ln w="28575" cmpd="sng">
                            <a:solidFill>
                              <a:srgbClr val="000000"/>
                            </a:solidFill>
                            <a:headEnd type="arrow"/>
                            <a:tailEnd type="arrow"/>
                          </a:ln>
                        </xdr:spPr>
                        <xdr:txBody>
                          <a:bodyPr vertOverflow="clip" wrap="square"/>
                          <a:p>
                            <a:pPr algn="l">
                              <a:defRPr/>
                            </a:pPr>
                            <a:r>
                              <a:rPr lang="en-US" cap="none" u="none" baseline="0">
                                <a:latin typeface="Arial"/>
                                <a:ea typeface="Arial"/>
                                <a:cs typeface="Arial"/>
                              </a:rPr>
                              <a:t/>
                            </a:r>
                          </a:p>
                        </xdr:txBody>
                      </xdr:sp>
                    </xdr:grpSp>
                    <xdr:sp>
                      <xdr:nvSpPr>
                        <xdr:cNvPr id="107" name="TextBox 155"/>
                        <xdr:cNvSpPr txBox="1">
                          <a:spLocks noChangeArrowheads="1"/>
                        </xdr:cNvSpPr>
                      </xdr:nvSpPr>
                      <xdr:spPr>
                        <a:xfrm>
                          <a:off x="337" y="345"/>
                          <a:ext cx="113" cy="19"/>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000" b="0" i="0" u="none" baseline="0">
                              <a:solidFill>
                                <a:srgbClr val="3366FF"/>
                              </a:solidFill>
                              <a:latin typeface="Arial"/>
                              <a:ea typeface="Arial"/>
                              <a:cs typeface="Arial"/>
                            </a:rPr>
                            <a:t>fatigue cracks</a:t>
                          </a:r>
                        </a:p>
                      </xdr:txBody>
                    </xdr:sp>
                  </xdr:grpSp>
                  <xdr:sp>
                    <xdr:nvSpPr>
                      <xdr:cNvPr id="108" name="Polygon 158"/>
                      <xdr:cNvSpPr>
                        <a:spLocks/>
                      </xdr:cNvSpPr>
                    </xdr:nvSpPr>
                    <xdr:spPr>
                      <a:xfrm>
                        <a:off x="247" y="348"/>
                        <a:ext cx="5" cy="21"/>
                      </a:xfrm>
                      <a:custGeom>
                        <a:pathLst>
                          <a:path h="21" w="4">
                            <a:moveTo>
                              <a:pt x="0" y="0"/>
                            </a:moveTo>
                            <a:cubicBezTo>
                              <a:pt x="4" y="8"/>
                              <a:pt x="3" y="11"/>
                              <a:pt x="3" y="21"/>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109" name="Line 163"/>
                  <xdr:cNvSpPr>
                    <a:spLocks/>
                  </xdr:cNvSpPr>
                </xdr:nvSpPr>
                <xdr:spPr>
                  <a:xfrm>
                    <a:off x="1066" y="463"/>
                    <a:ext cx="0" cy="84"/>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sp>
              <xdr:nvSpPr>
                <xdr:cNvPr id="110" name="Line 176"/>
                <xdr:cNvSpPr>
                  <a:spLocks/>
                </xdr:cNvSpPr>
              </xdr:nvSpPr>
              <xdr:spPr>
                <a:xfrm>
                  <a:off x="691" y="251"/>
                  <a:ext cx="0" cy="151"/>
                </a:xfrm>
                <a:prstGeom prst="line">
                  <a:avLst/>
                </a:prstGeom>
                <a:noFill/>
                <a:ln w="28575" cmpd="sng">
                  <a:solidFill>
                    <a:srgbClr val="000000"/>
                  </a:solidFill>
                  <a:headEnd type="arrow"/>
                  <a:tailEnd type="arrow"/>
                </a:ln>
              </xdr:spPr>
              <xdr:txBody>
                <a:bodyPr vertOverflow="clip" wrap="square"/>
                <a:p>
                  <a:pPr algn="l">
                    <a:defRPr/>
                  </a:pPr>
                  <a:r>
                    <a:rPr lang="en-US" cap="none" u="none" baseline="0">
                      <a:latin typeface="Arial"/>
                      <a:ea typeface="Arial"/>
                      <a:cs typeface="Arial"/>
                    </a:rPr>
                    <a:t/>
                  </a:r>
                </a:p>
              </xdr:txBody>
            </xdr:sp>
          </xdr:grpSp>
          <xdr:sp>
            <xdr:nvSpPr>
              <xdr:cNvPr id="111" name="Line 178"/>
              <xdr:cNvSpPr>
                <a:spLocks/>
              </xdr:cNvSpPr>
            </xdr:nvSpPr>
            <xdr:spPr>
              <a:xfrm>
                <a:off x="910" y="432"/>
                <a:ext cx="0" cy="145"/>
              </a:xfrm>
              <a:prstGeom prst="line">
                <a:avLst/>
              </a:prstGeom>
              <a:noFill/>
              <a:ln w="2857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12" name="Line 179"/>
              <xdr:cNvSpPr>
                <a:spLocks/>
              </xdr:cNvSpPr>
            </xdr:nvSpPr>
            <xdr:spPr>
              <a:xfrm>
                <a:off x="1134" y="432"/>
                <a:ext cx="0" cy="47"/>
              </a:xfrm>
              <a:prstGeom prst="line">
                <a:avLst/>
              </a:prstGeom>
              <a:noFill/>
              <a:ln w="2857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13" name="Line 180"/>
              <xdr:cNvSpPr>
                <a:spLocks/>
              </xdr:cNvSpPr>
            </xdr:nvSpPr>
            <xdr:spPr>
              <a:xfrm>
                <a:off x="1136" y="513"/>
                <a:ext cx="0" cy="73"/>
              </a:xfrm>
              <a:prstGeom prst="line">
                <a:avLst/>
              </a:prstGeom>
              <a:noFill/>
              <a:ln w="2857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14" name="Line 182"/>
            <xdr:cNvSpPr>
              <a:spLocks/>
            </xdr:cNvSpPr>
          </xdr:nvSpPr>
          <xdr:spPr>
            <a:xfrm>
              <a:off x="910" y="568"/>
              <a:ext cx="224" cy="0"/>
            </a:xfrm>
            <a:prstGeom prst="line">
              <a:avLst/>
            </a:prstGeom>
            <a:noFill/>
            <a:ln w="28575" cmpd="sng">
              <a:solidFill>
                <a:srgbClr val="000000"/>
              </a:solidFill>
              <a:headEnd type="arrow"/>
              <a:tailEnd type="arrow"/>
            </a:ln>
          </xdr:spPr>
          <xdr:txBody>
            <a:bodyPr vertOverflow="clip" wrap="square"/>
            <a:p>
              <a:pPr algn="l">
                <a:defRPr/>
              </a:pPr>
              <a:r>
                <a:rPr lang="en-US" cap="none" u="none" baseline="0">
                  <a:latin typeface="Arial"/>
                  <a:ea typeface="Arial"/>
                  <a:cs typeface="Arial"/>
                </a:rPr>
                <a:t/>
              </a:r>
            </a:p>
          </xdr:txBody>
        </xdr:sp>
      </xdr:grpSp>
      <xdr:sp>
        <xdr:nvSpPr>
          <xdr:cNvPr id="115" name="Line 213"/>
          <xdr:cNvSpPr>
            <a:spLocks/>
          </xdr:cNvSpPr>
        </xdr:nvSpPr>
        <xdr:spPr>
          <a:xfrm flipV="1">
            <a:off x="972" y="435"/>
            <a:ext cx="49" cy="23"/>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600075</xdr:colOff>
      <xdr:row>71</xdr:row>
      <xdr:rowOff>219075</xdr:rowOff>
    </xdr:from>
    <xdr:to>
      <xdr:col>13</xdr:col>
      <xdr:colOff>781050</xdr:colOff>
      <xdr:row>86</xdr:row>
      <xdr:rowOff>104775</xdr:rowOff>
    </xdr:to>
    <xdr:grpSp>
      <xdr:nvGrpSpPr>
        <xdr:cNvPr id="116" name="Group 243"/>
        <xdr:cNvGrpSpPr>
          <a:grpSpLocks/>
        </xdr:cNvGrpSpPr>
      </xdr:nvGrpSpPr>
      <xdr:grpSpPr>
        <a:xfrm>
          <a:off x="7962900" y="14601825"/>
          <a:ext cx="2619375" cy="3190875"/>
          <a:chOff x="836" y="1512"/>
          <a:chExt cx="275" cy="335"/>
        </a:xfrm>
        <a:solidFill>
          <a:srgbClr val="FFFFFF"/>
        </a:solidFill>
      </xdr:grpSpPr>
      <xdr:sp>
        <xdr:nvSpPr>
          <xdr:cNvPr id="117" name="Line 216"/>
          <xdr:cNvSpPr>
            <a:spLocks/>
          </xdr:cNvSpPr>
        </xdr:nvSpPr>
        <xdr:spPr>
          <a:xfrm flipH="1" flipV="1">
            <a:off x="988" y="1548"/>
            <a:ext cx="123" cy="299"/>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18" name="AutoShape 217"/>
          <xdr:cNvSpPr>
            <a:spLocks/>
          </xdr:cNvSpPr>
        </xdr:nvSpPr>
        <xdr:spPr>
          <a:xfrm>
            <a:off x="836" y="1512"/>
            <a:ext cx="85" cy="52"/>
          </a:xfrm>
          <a:prstGeom prst="rightArrow">
            <a:avLst/>
          </a:prstGeom>
          <a:solidFill>
            <a:srgbClr val="FF6600"/>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409575</xdr:colOff>
      <xdr:row>95</xdr:row>
      <xdr:rowOff>47625</xdr:rowOff>
    </xdr:from>
    <xdr:to>
      <xdr:col>5</xdr:col>
      <xdr:colOff>619125</xdr:colOff>
      <xdr:row>95</xdr:row>
      <xdr:rowOff>171450</xdr:rowOff>
    </xdr:to>
    <xdr:sp>
      <xdr:nvSpPr>
        <xdr:cNvPr id="119" name="Line 223"/>
        <xdr:cNvSpPr>
          <a:spLocks/>
        </xdr:cNvSpPr>
      </xdr:nvSpPr>
      <xdr:spPr>
        <a:xfrm flipV="1">
          <a:off x="4229100" y="19554825"/>
          <a:ext cx="209550" cy="1238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96</xdr:row>
      <xdr:rowOff>85725</xdr:rowOff>
    </xdr:from>
    <xdr:to>
      <xdr:col>5</xdr:col>
      <xdr:colOff>581025</xdr:colOff>
      <xdr:row>97</xdr:row>
      <xdr:rowOff>0</xdr:rowOff>
    </xdr:to>
    <xdr:sp>
      <xdr:nvSpPr>
        <xdr:cNvPr id="120" name="Line 224"/>
        <xdr:cNvSpPr>
          <a:spLocks/>
        </xdr:cNvSpPr>
      </xdr:nvSpPr>
      <xdr:spPr>
        <a:xfrm>
          <a:off x="4229100" y="19783425"/>
          <a:ext cx="171450" cy="14287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581025</xdr:colOff>
      <xdr:row>96</xdr:row>
      <xdr:rowOff>76200</xdr:rowOff>
    </xdr:from>
    <xdr:to>
      <xdr:col>20</xdr:col>
      <xdr:colOff>76200</xdr:colOff>
      <xdr:row>121</xdr:row>
      <xdr:rowOff>123825</xdr:rowOff>
    </xdr:to>
    <xdr:sp>
      <xdr:nvSpPr>
        <xdr:cNvPr id="121" name="TextBox 228"/>
        <xdr:cNvSpPr txBox="1">
          <a:spLocks noChangeArrowheads="1"/>
        </xdr:cNvSpPr>
      </xdr:nvSpPr>
      <xdr:spPr>
        <a:xfrm>
          <a:off x="8553450" y="19773900"/>
          <a:ext cx="5829300" cy="5229225"/>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600" b="1" i="0" u="sng" baseline="0">
              <a:latin typeface="Arial"/>
              <a:ea typeface="Arial"/>
              <a:cs typeface="Arial"/>
            </a:rPr>
            <a:t>CONCLUSIONI
</a:t>
          </a:r>
          <a:r>
            <a:rPr lang="en-US" cap="none" sz="1200" b="0" i="0" u="none" baseline="0">
              <a:latin typeface="Arial"/>
              <a:ea typeface="Arial"/>
              <a:cs typeface="Arial"/>
            </a:rPr>
            <a:t>La verifica secondo le norme italiane,CNR; fornisce risultati molto più favorevoli rispetto al calcolo diretto proposto.
Il motivo dipende dal fatto che la verifica secondo il CNR è di tipo statico e non prevede fenomeni di fatica ne incrementi di sollecitazione per eccentricità e neppure stati pluriassiali di tensione. Non a caso le norme stesso avvisano che il metodo può essere applicato solo in mancanza di una valutazione più approfondita. Si potrebbe far rientrare, almeno in parte, il fenomeno di fatica con l'adozione dei coefficenti di servizio maggiorativi del carico forniti dalla FEM. Rimane comunque fuori ogni ipotesi di eccentricità del carico che, come  visibile dal valore d), è tutt'altro che trascurabile con le ipotesi fatte dal metodo Beul. 
Il consiglio pertanto è di adottare il metodo Beul ogni qual volta non si sia in grado di valutare con certezza la perfezione della costruzione, del montaggio e dell'esercizio. Mentre oggi la costruzione può ragionevolmente essere curata sia nei materiali che nell'esecuzione, rimane pur sempre l'incognita dell montaggio e dell'esercizio. Pertanto se si vuole il massimo di sicurezza nella durata dell'impianto è bene fare una verifica con Beul.
</a:t>
          </a:r>
          <a:r>
            <a:rPr lang="en-US" cap="none" sz="1200" b="0" i="0" u="sng" baseline="0">
              <a:solidFill>
                <a:srgbClr val="0000FF"/>
              </a:solidFill>
              <a:latin typeface="Arial"/>
              <a:ea typeface="Arial"/>
              <a:cs typeface="Arial"/>
            </a:rPr>
            <a:t>Conclusions</a:t>
          </a:r>
          <a:r>
            <a:rPr lang="en-US" cap="none" sz="1200" b="0" i="0" u="none" baseline="0">
              <a:latin typeface="Arial"/>
              <a:ea typeface="Arial"/>
              <a:cs typeface="Arial"/>
            </a:rPr>
            <a:t>
</a:t>
          </a:r>
          <a:r>
            <a:rPr lang="en-US" cap="none" sz="1200" b="0" i="0" u="none" baseline="0">
              <a:solidFill>
                <a:srgbClr val="0000FF"/>
              </a:solidFill>
              <a:latin typeface="Arial"/>
              <a:ea typeface="Arial"/>
              <a:cs typeface="Arial"/>
            </a:rPr>
            <a:t>The inspection according to italian specifications gives more favourable results compared with the proposed calculation procedure. We have to consider that italian procedure is on purpose suggested when a no more calculation accurate method is available.
The given formula don't take care about fatigue, eccentricity and multiaxial stresses combination .Only fatigue could be catch up by increasing crane load with given F.EM. service factors.
Due to the normal difficulty of controlling the accuracy of the outside assembling and service, we always suggest a situation ispection by Beul procedure.</a:t>
          </a:r>
        </a:p>
      </xdr:txBody>
    </xdr:sp>
    <xdr:clientData/>
  </xdr:twoCellAnchor>
  <xdr:twoCellAnchor>
    <xdr:from>
      <xdr:col>4</xdr:col>
      <xdr:colOff>9525</xdr:colOff>
      <xdr:row>113</xdr:row>
      <xdr:rowOff>9525</xdr:rowOff>
    </xdr:from>
    <xdr:to>
      <xdr:col>7</xdr:col>
      <xdr:colOff>9525</xdr:colOff>
      <xdr:row>114</xdr:row>
      <xdr:rowOff>9525</xdr:rowOff>
    </xdr:to>
    <xdr:sp>
      <xdr:nvSpPr>
        <xdr:cNvPr id="122" name="Rectangle 240"/>
        <xdr:cNvSpPr>
          <a:spLocks/>
        </xdr:cNvSpPr>
      </xdr:nvSpPr>
      <xdr:spPr>
        <a:xfrm>
          <a:off x="3219450" y="23469600"/>
          <a:ext cx="2162175" cy="285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14</xdr:row>
      <xdr:rowOff>38100</xdr:rowOff>
    </xdr:from>
    <xdr:to>
      <xdr:col>14</xdr:col>
      <xdr:colOff>257175</xdr:colOff>
      <xdr:row>17</xdr:row>
      <xdr:rowOff>66675</xdr:rowOff>
    </xdr:to>
    <xdr:sp>
      <xdr:nvSpPr>
        <xdr:cNvPr id="1" name="AutoShape 1"/>
        <xdr:cNvSpPr>
          <a:spLocks/>
        </xdr:cNvSpPr>
      </xdr:nvSpPr>
      <xdr:spPr>
        <a:xfrm>
          <a:off x="8915400" y="2933700"/>
          <a:ext cx="114300" cy="742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oglio1"/>
  <dimension ref="A3:T114"/>
  <sheetViews>
    <sheetView showGridLines="0" tabSelected="1" zoomScale="75" zoomScaleNormal="75" workbookViewId="0" topLeftCell="H9">
      <selection activeCell="R24" sqref="R24"/>
    </sheetView>
  </sheetViews>
  <sheetFormatPr defaultColWidth="9.140625" defaultRowHeight="12.75"/>
  <cols>
    <col min="4" max="4" width="20.7109375" style="0" customWidth="1"/>
    <col min="6" max="6" width="14.140625" style="0" bestFit="1" customWidth="1"/>
    <col min="8" max="8" width="20.7109375" style="0" customWidth="1"/>
    <col min="14" max="14" width="12.7109375" style="0" bestFit="1" customWidth="1"/>
  </cols>
  <sheetData>
    <row r="3" ht="23.25">
      <c r="B3" s="4" t="s">
        <v>3</v>
      </c>
    </row>
    <row r="4" ht="15.75">
      <c r="B4" s="34" t="s">
        <v>56</v>
      </c>
    </row>
    <row r="5" ht="15">
      <c r="B5" s="33" t="s">
        <v>57</v>
      </c>
    </row>
    <row r="10" ht="15">
      <c r="R10" s="2" t="s">
        <v>2</v>
      </c>
    </row>
    <row r="11" ht="15">
      <c r="M11" s="2" t="s">
        <v>31</v>
      </c>
    </row>
    <row r="16" ht="15">
      <c r="P16" s="2" t="s">
        <v>2</v>
      </c>
    </row>
    <row r="18" ht="15">
      <c r="H18" s="1" t="s">
        <v>74</v>
      </c>
    </row>
    <row r="21" ht="15">
      <c r="L21" s="26" t="s">
        <v>39</v>
      </c>
    </row>
    <row r="22" spans="14:16" ht="15">
      <c r="N22" s="1"/>
      <c r="P22" s="2" t="s">
        <v>41</v>
      </c>
    </row>
    <row r="25" spans="11:12" ht="15">
      <c r="K25" s="1" t="s">
        <v>140</v>
      </c>
      <c r="L25" s="55" t="s">
        <v>93</v>
      </c>
    </row>
    <row r="27" spans="14:15" ht="15">
      <c r="N27" s="1" t="s">
        <v>1</v>
      </c>
      <c r="O27" s="2" t="s">
        <v>0</v>
      </c>
    </row>
    <row r="28" spans="12:13" ht="15">
      <c r="L28" s="1" t="s">
        <v>40</v>
      </c>
      <c r="M28" s="26"/>
    </row>
    <row r="29" ht="12.75">
      <c r="D29" s="48" t="s">
        <v>38</v>
      </c>
    </row>
    <row r="30" ht="18">
      <c r="N30" s="78" t="s">
        <v>30</v>
      </c>
    </row>
    <row r="31" ht="15">
      <c r="O31" s="3" t="s">
        <v>77</v>
      </c>
    </row>
    <row r="32" ht="13.5" thickBot="1"/>
    <row r="33" spans="2:14" ht="18.75" thickTop="1">
      <c r="B33" s="6" t="s">
        <v>4</v>
      </c>
      <c r="C33" s="7"/>
      <c r="D33" s="7"/>
      <c r="E33" s="7"/>
      <c r="F33" s="7"/>
      <c r="G33" s="7"/>
      <c r="H33" s="7"/>
      <c r="I33" s="7"/>
      <c r="J33" s="7"/>
      <c r="K33" s="7"/>
      <c r="L33" s="7"/>
      <c r="M33" s="7"/>
      <c r="N33" s="8"/>
    </row>
    <row r="34" spans="2:14" ht="18">
      <c r="B34" s="9" t="s">
        <v>5</v>
      </c>
      <c r="C34" s="5"/>
      <c r="D34" s="5"/>
      <c r="E34" s="5"/>
      <c r="F34" s="5"/>
      <c r="G34" s="5"/>
      <c r="H34" s="5"/>
      <c r="I34" s="5"/>
      <c r="J34" s="5"/>
      <c r="K34" s="5"/>
      <c r="L34" s="5"/>
      <c r="M34" s="5"/>
      <c r="N34" s="10"/>
    </row>
    <row r="35" spans="2:14" ht="18">
      <c r="B35" s="9" t="s">
        <v>7</v>
      </c>
      <c r="C35" s="5"/>
      <c r="D35" s="5"/>
      <c r="E35" s="5"/>
      <c r="F35" s="5"/>
      <c r="G35" s="5"/>
      <c r="H35" s="5"/>
      <c r="I35" s="5"/>
      <c r="J35" s="5"/>
      <c r="K35" s="5"/>
      <c r="L35" s="5"/>
      <c r="M35" s="5"/>
      <c r="N35" s="10"/>
    </row>
    <row r="36" spans="2:14" ht="18.75" thickBot="1">
      <c r="B36" s="11" t="s">
        <v>6</v>
      </c>
      <c r="C36" s="12"/>
      <c r="D36" s="12"/>
      <c r="E36" s="12"/>
      <c r="F36" s="12"/>
      <c r="G36" s="12"/>
      <c r="H36" s="12"/>
      <c r="I36" s="12"/>
      <c r="J36" s="12"/>
      <c r="K36" s="12"/>
      <c r="L36" s="12"/>
      <c r="M36" s="12"/>
      <c r="N36" s="13"/>
    </row>
    <row r="37" spans="2:14" ht="18.75" thickTop="1">
      <c r="B37" s="35"/>
      <c r="C37" s="36"/>
      <c r="D37" s="36"/>
      <c r="E37" s="36"/>
      <c r="F37" s="36"/>
      <c r="G37" s="36"/>
      <c r="H37" s="36"/>
      <c r="I37" s="36"/>
      <c r="J37" s="36"/>
      <c r="K37" s="36"/>
      <c r="L37" s="36"/>
      <c r="M37" s="36"/>
      <c r="N37" s="37"/>
    </row>
    <row r="38" spans="2:14" ht="15">
      <c r="B38" s="38" t="s">
        <v>52</v>
      </c>
      <c r="C38" s="36"/>
      <c r="D38" s="36"/>
      <c r="E38" s="36"/>
      <c r="F38" s="36"/>
      <c r="G38" s="36"/>
      <c r="H38" s="36"/>
      <c r="I38" s="36"/>
      <c r="J38" s="36"/>
      <c r="K38" s="36"/>
      <c r="L38" s="36"/>
      <c r="M38" s="36"/>
      <c r="N38" s="37"/>
    </row>
    <row r="39" spans="2:14" ht="15">
      <c r="B39" s="38" t="s">
        <v>45</v>
      </c>
      <c r="N39" s="2"/>
    </row>
    <row r="40" ht="15">
      <c r="B40" s="33" t="s">
        <v>46</v>
      </c>
    </row>
    <row r="41" ht="15">
      <c r="B41" s="33" t="s">
        <v>55</v>
      </c>
    </row>
    <row r="42" ht="15">
      <c r="B42" s="33"/>
    </row>
    <row r="43" ht="15">
      <c r="B43" s="14" t="s">
        <v>26</v>
      </c>
    </row>
    <row r="44" ht="15">
      <c r="B44" s="15" t="s">
        <v>8</v>
      </c>
    </row>
    <row r="45" ht="15">
      <c r="B45" s="15" t="s">
        <v>11</v>
      </c>
    </row>
    <row r="46" ht="15">
      <c r="B46" s="15" t="s">
        <v>9</v>
      </c>
    </row>
    <row r="47" ht="15">
      <c r="B47" s="15" t="s">
        <v>10</v>
      </c>
    </row>
    <row r="48" ht="21.75">
      <c r="B48" s="15" t="s">
        <v>15</v>
      </c>
    </row>
    <row r="49" ht="15">
      <c r="B49" s="15" t="s">
        <v>12</v>
      </c>
    </row>
    <row r="50" ht="15">
      <c r="B50" s="15" t="s">
        <v>13</v>
      </c>
    </row>
    <row r="51" ht="15">
      <c r="B51" s="15" t="s">
        <v>14</v>
      </c>
    </row>
    <row r="52" ht="15">
      <c r="B52" s="15" t="s">
        <v>17</v>
      </c>
    </row>
    <row r="53" ht="13.5" thickBot="1"/>
    <row r="54" spans="7:9" ht="22.5" thickBot="1">
      <c r="G54" s="16" t="s">
        <v>16</v>
      </c>
      <c r="H54" s="17"/>
      <c r="I54" s="18"/>
    </row>
    <row r="55" spans="2:11" ht="15">
      <c r="B55" s="15" t="s">
        <v>18</v>
      </c>
      <c r="K55" s="33" t="s">
        <v>51</v>
      </c>
    </row>
    <row r="56" spans="2:11" ht="18.75" thickBot="1">
      <c r="B56" s="39" t="s">
        <v>44</v>
      </c>
      <c r="K56" s="21" t="s">
        <v>25</v>
      </c>
    </row>
    <row r="57" spans="2:12" ht="23.25">
      <c r="B57" s="19" t="s">
        <v>19</v>
      </c>
      <c r="F57" s="20" t="s">
        <v>21</v>
      </c>
      <c r="H57" t="s">
        <v>23</v>
      </c>
      <c r="L57" s="22">
        <v>10.72</v>
      </c>
    </row>
    <row r="58" spans="2:12" ht="24" thickBot="1">
      <c r="B58" s="19" t="s">
        <v>20</v>
      </c>
      <c r="F58" s="20" t="s">
        <v>22</v>
      </c>
      <c r="H58" t="s">
        <v>24</v>
      </c>
      <c r="L58" s="23">
        <v>13.44</v>
      </c>
    </row>
    <row r="67" spans="5:14" ht="23.25">
      <c r="E67" s="25" t="s">
        <v>28</v>
      </c>
      <c r="N67" s="25" t="s">
        <v>29</v>
      </c>
    </row>
    <row r="68" ht="12.75">
      <c r="L68" s="32" t="s">
        <v>83</v>
      </c>
    </row>
    <row r="69" spans="4:12" ht="51.75" thickBot="1">
      <c r="D69" s="46" t="s">
        <v>85</v>
      </c>
      <c r="E69" s="27" t="s">
        <v>39</v>
      </c>
      <c r="F69" s="28">
        <v>96</v>
      </c>
      <c r="G69" t="s">
        <v>34</v>
      </c>
      <c r="H69" s="47" t="s">
        <v>86</v>
      </c>
      <c r="L69" s="2" t="s">
        <v>84</v>
      </c>
    </row>
    <row r="70" spans="4:20" ht="26.25" thickBot="1" thickTop="1">
      <c r="D70" s="24" t="s">
        <v>126</v>
      </c>
      <c r="E70" s="27" t="s">
        <v>30</v>
      </c>
      <c r="F70" s="29">
        <v>4800</v>
      </c>
      <c r="G70" t="s">
        <v>35</v>
      </c>
      <c r="H70" s="89" t="s">
        <v>127</v>
      </c>
      <c r="L70" s="44" t="s">
        <v>82</v>
      </c>
      <c r="M70" s="40" t="s">
        <v>81</v>
      </c>
      <c r="N70" s="45">
        <f>Foglio2!C7+Foglio2!M7</f>
        <v>11.119718889511066</v>
      </c>
      <c r="O70" s="2" t="s">
        <v>36</v>
      </c>
      <c r="Q70" s="40" t="s">
        <v>130</v>
      </c>
      <c r="R70" s="92">
        <f>Foglio2!C7</f>
        <v>3.006012748252678</v>
      </c>
      <c r="S70" s="93" t="s">
        <v>36</v>
      </c>
      <c r="T70" s="73" t="s">
        <v>135</v>
      </c>
    </row>
    <row r="71" spans="4:20" ht="23.25" thickBot="1" thickTop="1">
      <c r="D71" s="24" t="s">
        <v>32</v>
      </c>
      <c r="E71" s="27" t="s">
        <v>2</v>
      </c>
      <c r="F71" s="29">
        <v>55</v>
      </c>
      <c r="G71" t="s">
        <v>34</v>
      </c>
      <c r="H71" s="32" t="s">
        <v>47</v>
      </c>
      <c r="Q71" s="40" t="s">
        <v>131</v>
      </c>
      <c r="R71" s="92">
        <f>Foglio2!M7</f>
        <v>8.113706141258389</v>
      </c>
      <c r="S71" s="93" t="s">
        <v>132</v>
      </c>
      <c r="T71" s="73" t="s">
        <v>136</v>
      </c>
    </row>
    <row r="72" spans="4:14" ht="19.5" thickBot="1" thickTop="1">
      <c r="D72" s="24" t="s">
        <v>33</v>
      </c>
      <c r="E72" s="27" t="s">
        <v>40</v>
      </c>
      <c r="F72" s="30">
        <v>10.2</v>
      </c>
      <c r="G72" t="s">
        <v>34</v>
      </c>
      <c r="H72" s="32" t="s">
        <v>48</v>
      </c>
      <c r="N72" s="33" t="s">
        <v>88</v>
      </c>
    </row>
    <row r="73" spans="4:14" ht="19.5" thickBot="1" thickTop="1">
      <c r="D73" s="24" t="s">
        <v>75</v>
      </c>
      <c r="E73" s="31" t="s">
        <v>74</v>
      </c>
      <c r="F73" s="30">
        <v>468</v>
      </c>
      <c r="G73" t="s">
        <v>34</v>
      </c>
      <c r="H73" s="32" t="s">
        <v>76</v>
      </c>
      <c r="M73" s="58">
        <f>limit(F79,L57,L58)</f>
        <v>10.72</v>
      </c>
      <c r="N73" s="21" t="s">
        <v>89</v>
      </c>
    </row>
    <row r="74" spans="4:8" ht="19.5" thickBot="1" thickTop="1">
      <c r="D74" s="24" t="s">
        <v>43</v>
      </c>
      <c r="E74" s="27" t="s">
        <v>41</v>
      </c>
      <c r="F74" s="30">
        <v>16</v>
      </c>
      <c r="G74" t="s">
        <v>34</v>
      </c>
      <c r="H74" s="32" t="s">
        <v>49</v>
      </c>
    </row>
    <row r="75" spans="4:11" ht="19.5" thickBot="1" thickTop="1">
      <c r="D75" s="24" t="s">
        <v>78</v>
      </c>
      <c r="E75" s="27" t="s">
        <v>77</v>
      </c>
      <c r="F75" s="30">
        <v>200</v>
      </c>
      <c r="G75" t="s">
        <v>34</v>
      </c>
      <c r="H75" s="32" t="s">
        <v>79</v>
      </c>
      <c r="K75" s="54" t="s">
        <v>90</v>
      </c>
    </row>
    <row r="76" spans="4:11" ht="19.5" thickBot="1" thickTop="1">
      <c r="D76" s="24" t="s">
        <v>42</v>
      </c>
      <c r="E76" s="31" t="s">
        <v>31</v>
      </c>
      <c r="F76" s="30">
        <v>250</v>
      </c>
      <c r="G76" t="s">
        <v>34</v>
      </c>
      <c r="H76" s="32" t="s">
        <v>50</v>
      </c>
      <c r="K76" s="54" t="s">
        <v>91</v>
      </c>
    </row>
    <row r="77" spans="4:11" ht="18.75" thickTop="1">
      <c r="D77" s="24" t="s">
        <v>53</v>
      </c>
      <c r="E77" s="31" t="s">
        <v>38</v>
      </c>
      <c r="F77" s="30">
        <v>6000</v>
      </c>
      <c r="G77" t="s">
        <v>34</v>
      </c>
      <c r="H77" s="32" t="s">
        <v>54</v>
      </c>
      <c r="K77" s="54" t="s">
        <v>96</v>
      </c>
    </row>
    <row r="78" ht="16.5" thickBot="1">
      <c r="K78" s="54" t="s">
        <v>97</v>
      </c>
    </row>
    <row r="79" spans="4:11" ht="18.75" thickTop="1">
      <c r="D79" s="49" t="s">
        <v>87</v>
      </c>
      <c r="F79" s="30">
        <v>37</v>
      </c>
      <c r="H79" s="39" t="s">
        <v>44</v>
      </c>
      <c r="K79" s="33" t="s">
        <v>115</v>
      </c>
    </row>
    <row r="80" ht="15">
      <c r="K80" s="33" t="s">
        <v>114</v>
      </c>
    </row>
    <row r="81" spans="4:11" ht="18">
      <c r="D81" s="24" t="s">
        <v>128</v>
      </c>
      <c r="E81" s="90" t="s">
        <v>125</v>
      </c>
      <c r="F81" s="91">
        <f>8000</f>
        <v>8000</v>
      </c>
      <c r="H81" s="89" t="s">
        <v>129</v>
      </c>
      <c r="K81" s="33" t="s">
        <v>98</v>
      </c>
    </row>
    <row r="83" ht="15.75">
      <c r="K83" s="19" t="s">
        <v>92</v>
      </c>
    </row>
    <row r="85" spans="11:13" ht="21.75">
      <c r="K85" s="24" t="s">
        <v>94</v>
      </c>
      <c r="L85" s="56">
        <v>12</v>
      </c>
      <c r="M85" t="s">
        <v>36</v>
      </c>
    </row>
    <row r="87" spans="11:14" ht="21.75">
      <c r="K87" s="24" t="s">
        <v>95</v>
      </c>
      <c r="L87" s="57">
        <f>(N70^2+L85^2-N70*L85)^(1/2)</f>
        <v>11.584969637751167</v>
      </c>
      <c r="M87" t="s">
        <v>36</v>
      </c>
      <c r="N87" s="2" t="s">
        <v>99</v>
      </c>
    </row>
    <row r="88" ht="15">
      <c r="N88" s="33" t="s">
        <v>100</v>
      </c>
    </row>
    <row r="91" spans="12:17" ht="22.5">
      <c r="L91" s="50"/>
      <c r="M91" s="51"/>
      <c r="N91" s="52" t="str">
        <f>sino(N70,L87,F78,L57,L58)</f>
        <v>fatigue cracks POSSIBLE</v>
      </c>
      <c r="O91" s="51"/>
      <c r="P91" s="51"/>
      <c r="Q91" s="53"/>
    </row>
    <row r="95" ht="20.25">
      <c r="B95" s="75" t="s">
        <v>116</v>
      </c>
    </row>
    <row r="96" ht="15">
      <c r="B96" s="74" t="s">
        <v>117</v>
      </c>
    </row>
    <row r="97" spans="7:8" ht="18">
      <c r="G97" s="80">
        <f>1.15*16</f>
        <v>18.4</v>
      </c>
      <c r="H97" s="19" t="s">
        <v>19</v>
      </c>
    </row>
    <row r="98" spans="2:7" ht="21.75">
      <c r="B98" s="2" t="s">
        <v>118</v>
      </c>
      <c r="D98" s="82" t="s">
        <v>125</v>
      </c>
      <c r="E98" s="21" t="s">
        <v>123</v>
      </c>
      <c r="F98" s="83"/>
      <c r="G98" s="78"/>
    </row>
    <row r="99" spans="2:8" ht="18">
      <c r="B99" s="76" t="s">
        <v>120</v>
      </c>
      <c r="D99" s="78" t="s">
        <v>119</v>
      </c>
      <c r="E99" s="83"/>
      <c r="F99" s="83"/>
      <c r="G99" s="80">
        <f>1.15*24</f>
        <v>27.599999999999998</v>
      </c>
      <c r="H99" s="19" t="s">
        <v>20</v>
      </c>
    </row>
    <row r="100" ht="12.75">
      <c r="A100" s="98">
        <f ca="1">TODAY()</f>
        <v>38661</v>
      </c>
    </row>
    <row r="103" spans="3:7" ht="20.25">
      <c r="C103" s="73" t="s">
        <v>133</v>
      </c>
      <c r="D103" s="79" t="s">
        <v>125</v>
      </c>
      <c r="E103" s="3" t="s">
        <v>121</v>
      </c>
      <c r="F103" s="81">
        <f>F81/F72/2/F69</f>
        <v>4.0849673202614385</v>
      </c>
      <c r="G103" s="2" t="s">
        <v>36</v>
      </c>
    </row>
    <row r="104" spans="3:4" ht="20.25">
      <c r="C104" s="73"/>
      <c r="D104" s="3" t="s">
        <v>119</v>
      </c>
    </row>
    <row r="105" ht="20.25">
      <c r="C105" s="73"/>
    </row>
    <row r="106" spans="2:10" ht="20.25">
      <c r="B106" s="3" t="s">
        <v>137</v>
      </c>
      <c r="C106" s="73"/>
      <c r="D106" s="82" t="s">
        <v>125</v>
      </c>
      <c r="E106" s="21" t="s">
        <v>124</v>
      </c>
      <c r="F106" s="84"/>
      <c r="I106" s="85">
        <f>16000*(1+2*((F73/F77)^2))*((F72/F73)^2)</f>
        <v>7.692742984878369</v>
      </c>
      <c r="J106" s="2" t="s">
        <v>36</v>
      </c>
    </row>
    <row r="107" spans="2:6" ht="20.25">
      <c r="B107" s="76" t="s">
        <v>138</v>
      </c>
      <c r="C107" s="73"/>
      <c r="D107" s="78" t="s">
        <v>122</v>
      </c>
      <c r="E107" s="84"/>
      <c r="F107" s="84"/>
    </row>
    <row r="108" ht="20.25">
      <c r="C108" s="73"/>
    </row>
    <row r="109" spans="3:7" ht="20.25">
      <c r="C109" s="94" t="s">
        <v>134</v>
      </c>
      <c r="D109" s="79" t="s">
        <v>125</v>
      </c>
      <c r="E109" s="77" t="s">
        <v>121</v>
      </c>
      <c r="F109" s="81">
        <f>F81/F72/F73</f>
        <v>1.6758840288252055</v>
      </c>
      <c r="G109" s="2" t="s">
        <v>36</v>
      </c>
    </row>
    <row r="110" ht="15">
      <c r="D110" s="3" t="s">
        <v>122</v>
      </c>
    </row>
    <row r="112" spans="4:8" ht="18">
      <c r="D112" s="88"/>
      <c r="E112" s="95"/>
      <c r="F112" s="96" t="s">
        <v>139</v>
      </c>
      <c r="G112" s="37"/>
      <c r="H112" s="37"/>
    </row>
    <row r="114" spans="5:7" ht="22.5">
      <c r="E114" s="87"/>
      <c r="F114" s="86" t="str">
        <f>sino1(F103,F109,F79,G97,G99,I106)</f>
        <v>positive</v>
      </c>
      <c r="G114" s="53"/>
    </row>
  </sheetData>
  <printOptions/>
  <pageMargins left="0.75" right="0.75" top="1" bottom="1" header="0.5" footer="0.5"/>
  <pageSetup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Foglio2"/>
  <dimension ref="B3:P22"/>
  <sheetViews>
    <sheetView showGridLines="0" zoomScale="75" zoomScaleNormal="75" workbookViewId="0" topLeftCell="A1">
      <selection activeCell="C20" sqref="C20"/>
    </sheetView>
  </sheetViews>
  <sheetFormatPr defaultColWidth="9.140625" defaultRowHeight="12.75"/>
  <cols>
    <col min="1" max="11" width="9.140625" style="60" customWidth="1"/>
    <col min="12" max="12" width="12.7109375" style="60" bestFit="1" customWidth="1"/>
    <col min="13" max="16384" width="9.140625" style="60" customWidth="1"/>
  </cols>
  <sheetData>
    <row r="3" spans="2:6" ht="20.25">
      <c r="B3" s="59" t="s">
        <v>101</v>
      </c>
      <c r="F3" s="73" t="s">
        <v>112</v>
      </c>
    </row>
    <row r="4" spans="4:6" ht="15">
      <c r="D4" s="61" t="s">
        <v>27</v>
      </c>
      <c r="F4" s="74" t="s">
        <v>113</v>
      </c>
    </row>
    <row r="7" spans="2:16" ht="24.75">
      <c r="B7" s="62" t="s">
        <v>102</v>
      </c>
      <c r="C7" s="97">
        <f>2/3.14*Foglio1!F70/C13/Foglio1!F72*(1+Foglio2!C9/C13)</f>
        <v>3.006012748252678</v>
      </c>
      <c r="D7" s="63" t="s">
        <v>36</v>
      </c>
      <c r="F7" s="60" t="s">
        <v>37</v>
      </c>
      <c r="K7" s="62" t="s">
        <v>103</v>
      </c>
      <c r="L7" s="64" t="s">
        <v>104</v>
      </c>
      <c r="M7" s="97">
        <f>6*L21/((Foglio1!F72)^(2))</f>
        <v>8.113706141258389</v>
      </c>
      <c r="N7" s="63" t="s">
        <v>36</v>
      </c>
      <c r="P7" s="60" t="s">
        <v>37</v>
      </c>
    </row>
    <row r="8" spans="3:13" ht="15">
      <c r="C8" s="63"/>
      <c r="D8" s="63"/>
      <c r="M8" s="60" t="s">
        <v>73</v>
      </c>
    </row>
    <row r="9" spans="2:16" ht="15">
      <c r="B9" s="65" t="s">
        <v>1</v>
      </c>
      <c r="C9" s="63">
        <f>Foglio1!F71/4+5</f>
        <v>18.75</v>
      </c>
      <c r="D9" s="63" t="s">
        <v>34</v>
      </c>
      <c r="K9" s="65" t="s">
        <v>80</v>
      </c>
      <c r="L9" s="66">
        <f>Foglio1!F77/Foglio1!F75</f>
        <v>30</v>
      </c>
      <c r="M9" s="63"/>
      <c r="N9" s="63"/>
      <c r="O9" s="63"/>
      <c r="P9" s="60" t="s">
        <v>65</v>
      </c>
    </row>
    <row r="10" spans="2:15" ht="15">
      <c r="B10" s="65" t="s">
        <v>58</v>
      </c>
      <c r="C10" s="63">
        <f>Foglio1!F69</f>
        <v>96</v>
      </c>
      <c r="D10" s="63" t="s">
        <v>34</v>
      </c>
      <c r="K10" s="65" t="s">
        <v>66</v>
      </c>
      <c r="L10" s="72">
        <f>er(Foglio1!A100,Foglio2!M10)</f>
        <v>39.61171117960732</v>
      </c>
      <c r="M10" s="99">
        <f>1+2*((Foglio1!F77/Foglio2!C13)^(3/4))</f>
        <v>39.61171117960732</v>
      </c>
      <c r="N10" s="63"/>
      <c r="O10" s="63"/>
    </row>
    <row r="11" spans="2:15" ht="15">
      <c r="B11" s="65" t="s">
        <v>59</v>
      </c>
      <c r="C11" s="63">
        <f>1.08*(Foglio1!F70*Foglio1!F76/Foglio1!F71/21000)^(1/2)</f>
        <v>1.1008379335052714</v>
      </c>
      <c r="D11" s="63" t="s">
        <v>34</v>
      </c>
      <c r="F11" s="60" t="s">
        <v>63</v>
      </c>
      <c r="K11" s="63"/>
      <c r="L11" s="63"/>
      <c r="M11" s="63"/>
      <c r="N11" s="63"/>
      <c r="O11" s="63"/>
    </row>
    <row r="12" spans="2:16" ht="23.25">
      <c r="B12" s="67" t="s">
        <v>60</v>
      </c>
      <c r="C12" s="68">
        <f>1/E12</f>
        <v>1</v>
      </c>
      <c r="D12" s="41">
        <f>3/4*(C10+C11+C9)</f>
        <v>86.88812845012896</v>
      </c>
      <c r="E12" s="42">
        <f>TANH(D12)</f>
        <v>1</v>
      </c>
      <c r="F12" s="60" t="s">
        <v>64</v>
      </c>
      <c r="K12" s="65" t="s">
        <v>105</v>
      </c>
      <c r="L12" s="63">
        <f>3/2/3.14*Foglio1!F70*Foglio2!C9/Foglio2!C13</f>
        <v>371.11195171437083</v>
      </c>
      <c r="M12" s="63"/>
      <c r="N12" s="63" t="s">
        <v>70</v>
      </c>
      <c r="P12" s="60" t="s">
        <v>69</v>
      </c>
    </row>
    <row r="13" spans="2:14" ht="21">
      <c r="B13" s="69" t="s">
        <v>61</v>
      </c>
      <c r="C13" s="59">
        <f>C12*(C9+C10+C11)</f>
        <v>115.85083793350528</v>
      </c>
      <c r="D13" s="63" t="s">
        <v>34</v>
      </c>
      <c r="F13" s="60" t="s">
        <v>62</v>
      </c>
      <c r="K13" s="70" t="s">
        <v>106</v>
      </c>
      <c r="L13" s="66">
        <f>Foglio1!F72^3+Foglio1!F74^3</f>
        <v>5157.208</v>
      </c>
      <c r="N13" s="60" t="s">
        <v>107</v>
      </c>
    </row>
    <row r="15" spans="11:12" ht="15.75">
      <c r="K15" s="70" t="s">
        <v>71</v>
      </c>
      <c r="L15" s="63">
        <f>(Foglio1!F72^3)/Foglio2!L13</f>
        <v>0.2057718052093303</v>
      </c>
    </row>
    <row r="16" spans="11:16" ht="17.25">
      <c r="K16" s="70" t="s">
        <v>108</v>
      </c>
      <c r="L16" s="66">
        <v>1</v>
      </c>
      <c r="P16" s="60" t="s">
        <v>72</v>
      </c>
    </row>
    <row r="17" spans="11:14" ht="23.25">
      <c r="K17" s="70" t="s">
        <v>109</v>
      </c>
      <c r="L17" s="66">
        <f>1/M17</f>
        <v>1</v>
      </c>
      <c r="M17" s="43">
        <f>TANH(N17)</f>
        <v>1</v>
      </c>
      <c r="N17" s="43">
        <f>(2)^(1/2)*Foglio1!F77/Foglio2!C13</f>
        <v>73.24315926923943</v>
      </c>
    </row>
    <row r="18" spans="12:13" ht="15">
      <c r="L18" s="63">
        <f>TANH(M18)</f>
        <v>0.06316563052613432</v>
      </c>
      <c r="M18" s="43">
        <f>2*((C13/Foglio1!F77)^(7/8))</f>
        <v>0.06324984032868489</v>
      </c>
    </row>
    <row r="19" spans="11:16" ht="16.5">
      <c r="K19" s="71" t="s">
        <v>110</v>
      </c>
      <c r="L19" s="72">
        <f>(L15+1/4*(L16-L15)*(1+Foglio1!F77/Foglio1!F73)*Foglio2!L18)*Foglio2!L12</f>
        <v>140.69166448942045</v>
      </c>
      <c r="M19" s="72"/>
      <c r="N19" s="72"/>
      <c r="O19" s="63"/>
      <c r="P19" s="60" t="s">
        <v>68</v>
      </c>
    </row>
    <row r="20" spans="11:16" ht="16.5">
      <c r="K20" s="71" t="s">
        <v>110</v>
      </c>
      <c r="L20" s="72">
        <f>L12*L17</f>
        <v>371.11195171437083</v>
      </c>
      <c r="M20" s="72"/>
      <c r="N20" s="72"/>
      <c r="O20" s="63"/>
      <c r="P20" s="60" t="s">
        <v>67</v>
      </c>
    </row>
    <row r="21" spans="11:14" ht="23.25">
      <c r="K21" s="69" t="s">
        <v>111</v>
      </c>
      <c r="L21" s="60">
        <f>sc(L9,M10,L20,L19)</f>
        <v>140.69166448942045</v>
      </c>
      <c r="N21" s="63" t="s">
        <v>70</v>
      </c>
    </row>
    <row r="22" ht="12.75">
      <c r="G22" s="98">
        <f ca="1">TODAY()</f>
        <v>38661</v>
      </c>
    </row>
  </sheetData>
  <printOptions/>
  <pageMargins left="0.75" right="0.75" top="1" bottom="1" header="0.5" footer="0.5"/>
  <pageSetup orientation="portrait" paperSize="9" r:id="rId2"/>
  <drawing r:id="rId1"/>
</worksheet>
</file>

<file path=xl/worksheets/sheet3.xml><?xml version="1.0" encoding="utf-8"?>
<worksheet xmlns="http://schemas.openxmlformats.org/spreadsheetml/2006/main" xmlns:r="http://schemas.openxmlformats.org/officeDocument/2006/relationships">
  <sheetPr codeName="Foglio3"/>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pesce</dc:creator>
  <cp:keywords/>
  <dc:description/>
  <cp:lastModifiedBy>pesce</cp:lastModifiedBy>
  <dcterms:created xsi:type="dcterms:W3CDTF">2005-10-28T13:01:04Z</dcterms:created>
  <dcterms:modified xsi:type="dcterms:W3CDTF">2005-11-05T11:14:48Z</dcterms:modified>
  <cp:category/>
  <cp:version/>
  <cp:contentType/>
  <cp:contentStatus/>
</cp:coreProperties>
</file>