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595" windowHeight="5415" activeTab="0"/>
  </bookViews>
  <sheets>
    <sheet name="Dati" sheetId="1" r:id="rId1"/>
    <sheet name="CaricoPermanenteStrutturale" sheetId="2" r:id="rId2"/>
    <sheet name="CaricoVariabile" sheetId="3" r:id="rId3"/>
    <sheet name="g+q" sheetId="4" r:id="rId4"/>
  </sheets>
  <definedNames>
    <definedName name="_xlnm.Print_Area" localSheetId="1">'CaricoPermanenteStrutturale'!$B$1:$P$72</definedName>
    <definedName name="_xlnm.Print_Area" localSheetId="2">'CaricoVariabile'!$B$1:$N$72</definedName>
    <definedName name="_xlnm.Print_Area" localSheetId="3">'g+q'!$B$1:$H$72</definedName>
  </definedNames>
  <calcPr fullCalcOnLoad="1"/>
</workbook>
</file>

<file path=xl/comments1.xml><?xml version="1.0" encoding="utf-8"?>
<comments xmlns="http://schemas.openxmlformats.org/spreadsheetml/2006/main">
  <authors>
    <author>Carlo Palatella</author>
  </authors>
  <commentList>
    <comment ref="F61" authorId="0">
      <text>
        <r>
          <rPr>
            <sz val="8"/>
            <rFont val="Tahoma"/>
            <family val="2"/>
          </rPr>
          <t>La precisione dipende dal numero delle sezioni intermedie.</t>
        </r>
      </text>
    </comment>
    <comment ref="F63" authorId="0">
      <text>
        <r>
          <rPr>
            <sz val="8"/>
            <rFont val="Tahoma"/>
            <family val="2"/>
          </rPr>
          <t>La precisione dipende dal numero delle sezioni intermedie.</t>
        </r>
      </text>
    </comment>
  </commentList>
</comments>
</file>

<file path=xl/comments4.xml><?xml version="1.0" encoding="utf-8"?>
<comments xmlns="http://schemas.openxmlformats.org/spreadsheetml/2006/main">
  <authors>
    <author>Carlo Palatella</author>
  </authors>
  <commentList>
    <comment ref="G62" authorId="0">
      <text>
        <r>
          <rPr>
            <sz val="8"/>
            <rFont val="Tahoma"/>
            <family val="2"/>
          </rPr>
          <t>La precisione dipende dal numero delle sezioni intermedie.</t>
        </r>
      </text>
    </comment>
    <comment ref="G64" authorId="0">
      <text>
        <r>
          <rPr>
            <sz val="8"/>
            <rFont val="Tahoma"/>
            <family val="2"/>
          </rPr>
          <t>La precisione dipende dal numero delle sezioni intermedie.</t>
        </r>
      </text>
    </comment>
  </commentList>
</comments>
</file>

<file path=xl/sharedStrings.xml><?xml version="1.0" encoding="utf-8"?>
<sst xmlns="http://schemas.openxmlformats.org/spreadsheetml/2006/main" count="192" uniqueCount="89">
  <si>
    <t>configurazione</t>
  </si>
  <si>
    <t>a</t>
  </si>
  <si>
    <t>b</t>
  </si>
  <si>
    <t>c</t>
  </si>
  <si>
    <t>Trave a due campate: configurazioni del carico di esercizio.</t>
  </si>
  <si>
    <t>(kN)</t>
  </si>
  <si>
    <t>(kNm)</t>
  </si>
  <si>
    <t>Sezione</t>
  </si>
  <si>
    <t>Ascissa</t>
  </si>
  <si>
    <t>AB1</t>
  </si>
  <si>
    <t>AB2</t>
  </si>
  <si>
    <t>AB3</t>
  </si>
  <si>
    <t>AB4</t>
  </si>
  <si>
    <t>AB5</t>
  </si>
  <si>
    <t>AB6</t>
  </si>
  <si>
    <t>AB7</t>
  </si>
  <si>
    <t>AB8</t>
  </si>
  <si>
    <t>AB9</t>
  </si>
  <si>
    <t>AB10</t>
  </si>
  <si>
    <t>AB11</t>
  </si>
  <si>
    <t>AB12</t>
  </si>
  <si>
    <t>AB13</t>
  </si>
  <si>
    <t>AB14</t>
  </si>
  <si>
    <t>AB15</t>
  </si>
  <si>
    <t>AB16</t>
  </si>
  <si>
    <t>AB17</t>
  </si>
  <si>
    <t>AB18</t>
  </si>
  <si>
    <t>AB19</t>
  </si>
  <si>
    <t>BC1</t>
  </si>
  <si>
    <t>BC2</t>
  </si>
  <si>
    <t>BC3</t>
  </si>
  <si>
    <t>BC4</t>
  </si>
  <si>
    <t>BC5</t>
  </si>
  <si>
    <t>BC6</t>
  </si>
  <si>
    <t>BC7</t>
  </si>
  <si>
    <t>BC8</t>
  </si>
  <si>
    <t>BC9</t>
  </si>
  <si>
    <t>BC10</t>
  </si>
  <si>
    <t>BC11</t>
  </si>
  <si>
    <t>BC12</t>
  </si>
  <si>
    <t>BC13</t>
  </si>
  <si>
    <t>BC14</t>
  </si>
  <si>
    <t>BC15</t>
  </si>
  <si>
    <t>BC16</t>
  </si>
  <si>
    <t>BC17</t>
  </si>
  <si>
    <t>BC18</t>
  </si>
  <si>
    <t>BC19</t>
  </si>
  <si>
    <r>
      <t>A</t>
    </r>
    <r>
      <rPr>
        <vertAlign val="subscript"/>
        <sz val="9"/>
        <rFont val="Comic Sans MS"/>
        <family val="4"/>
      </rPr>
      <t>s</t>
    </r>
  </si>
  <si>
    <r>
      <t>A</t>
    </r>
    <r>
      <rPr>
        <vertAlign val="subscript"/>
        <sz val="9"/>
        <rFont val="Comic Sans MS"/>
        <family val="4"/>
      </rPr>
      <t>d</t>
    </r>
  </si>
  <si>
    <r>
      <t>B</t>
    </r>
    <r>
      <rPr>
        <vertAlign val="subscript"/>
        <sz val="9"/>
        <rFont val="Comic Sans MS"/>
        <family val="4"/>
      </rPr>
      <t>s</t>
    </r>
  </si>
  <si>
    <r>
      <t>B</t>
    </r>
    <r>
      <rPr>
        <vertAlign val="subscript"/>
        <sz val="9"/>
        <rFont val="Comic Sans MS"/>
        <family val="4"/>
      </rPr>
      <t>d</t>
    </r>
  </si>
  <si>
    <r>
      <t>C</t>
    </r>
    <r>
      <rPr>
        <vertAlign val="subscript"/>
        <sz val="9"/>
        <rFont val="Comic Sans MS"/>
        <family val="4"/>
      </rPr>
      <t>s</t>
    </r>
  </si>
  <si>
    <r>
      <t>C</t>
    </r>
    <r>
      <rPr>
        <vertAlign val="subscript"/>
        <sz val="9"/>
        <rFont val="Comic Sans MS"/>
        <family val="4"/>
      </rPr>
      <t>d</t>
    </r>
  </si>
  <si>
    <r>
      <t>V</t>
    </r>
    <r>
      <rPr>
        <vertAlign val="subscript"/>
        <sz val="9"/>
        <rFont val="Comic Sans MS"/>
        <family val="4"/>
      </rPr>
      <t>A</t>
    </r>
    <r>
      <rPr>
        <sz val="9"/>
        <rFont val="Comic Sans MS"/>
        <family val="4"/>
      </rPr>
      <t xml:space="preserve"> (kN)</t>
    </r>
  </si>
  <si>
    <r>
      <t>V</t>
    </r>
    <r>
      <rPr>
        <vertAlign val="subscript"/>
        <sz val="9"/>
        <rFont val="Comic Sans MS"/>
        <family val="4"/>
      </rPr>
      <t>B</t>
    </r>
    <r>
      <rPr>
        <sz val="9"/>
        <rFont val="Comic Sans MS"/>
        <family val="4"/>
      </rPr>
      <t xml:space="preserve"> (kN)</t>
    </r>
  </si>
  <si>
    <r>
      <t>V</t>
    </r>
    <r>
      <rPr>
        <vertAlign val="subscript"/>
        <sz val="9"/>
        <rFont val="Comic Sans MS"/>
        <family val="4"/>
      </rPr>
      <t>C</t>
    </r>
    <r>
      <rPr>
        <sz val="9"/>
        <rFont val="Comic Sans MS"/>
        <family val="4"/>
      </rPr>
      <t xml:space="preserve"> (kN)</t>
    </r>
  </si>
  <si>
    <t>relativa</t>
  </si>
  <si>
    <t>progress.</t>
  </si>
  <si>
    <t>Reazioni</t>
  </si>
  <si>
    <r>
      <t>x</t>
    </r>
    <r>
      <rPr>
        <vertAlign val="subscript"/>
        <sz val="9"/>
        <rFont val="Comic Sans MS"/>
        <family val="4"/>
      </rPr>
      <t>max</t>
    </r>
    <r>
      <rPr>
        <sz val="9"/>
        <rFont val="Comic Sans MS"/>
        <family val="4"/>
      </rPr>
      <t xml:space="preserve"> (m)</t>
    </r>
  </si>
  <si>
    <r>
      <t>M</t>
    </r>
    <r>
      <rPr>
        <vertAlign val="subscript"/>
        <sz val="9"/>
        <rFont val="Comic Sans MS"/>
        <family val="4"/>
      </rPr>
      <t>max</t>
    </r>
    <r>
      <rPr>
        <sz val="9"/>
        <rFont val="Comic Sans MS"/>
        <family val="4"/>
      </rPr>
      <t xml:space="preserve"> (kNm)</t>
    </r>
  </si>
  <si>
    <t>q campata 1 (KN/m)</t>
  </si>
  <si>
    <t>q campata 2 (KN/m)</t>
  </si>
  <si>
    <t>Max</t>
  </si>
  <si>
    <t>T max</t>
  </si>
  <si>
    <t>T min</t>
  </si>
  <si>
    <t>M max</t>
  </si>
  <si>
    <t>M min</t>
  </si>
  <si>
    <t>campata</t>
  </si>
  <si>
    <t>Luce (m)</t>
  </si>
  <si>
    <t>carico variabile q (kNm)</t>
  </si>
  <si>
    <t>carico permanente g (kNm)</t>
  </si>
  <si>
    <t>carico kN(m)</t>
  </si>
  <si>
    <t>luce (m)</t>
  </si>
  <si>
    <r>
      <t>g</t>
    </r>
    <r>
      <rPr>
        <vertAlign val="subscript"/>
        <sz val="9"/>
        <rFont val="Comic Sans MS"/>
        <family val="4"/>
      </rPr>
      <t>qmax</t>
    </r>
  </si>
  <si>
    <r>
      <t>g</t>
    </r>
    <r>
      <rPr>
        <vertAlign val="subscript"/>
        <sz val="9"/>
        <rFont val="Comic Sans MS"/>
        <family val="4"/>
      </rPr>
      <t>qmin</t>
    </r>
  </si>
  <si>
    <r>
      <t>g</t>
    </r>
    <r>
      <rPr>
        <vertAlign val="subscript"/>
        <sz val="9"/>
        <rFont val="Comic Sans MS"/>
        <family val="4"/>
      </rPr>
      <t>gmax</t>
    </r>
  </si>
  <si>
    <r>
      <t>g</t>
    </r>
    <r>
      <rPr>
        <vertAlign val="subscript"/>
        <sz val="9"/>
        <rFont val="Comic Sans MS"/>
        <family val="4"/>
      </rPr>
      <t>gmin</t>
    </r>
  </si>
  <si>
    <t>T</t>
  </si>
  <si>
    <t>M</t>
  </si>
  <si>
    <t>campata 1</t>
  </si>
  <si>
    <t>campata 2</t>
  </si>
  <si>
    <t>peso proprio g</t>
  </si>
  <si>
    <t>carico variabile q</t>
  </si>
  <si>
    <t>g + q</t>
  </si>
  <si>
    <t>d</t>
  </si>
  <si>
    <t>g</t>
  </si>
  <si>
    <t>q</t>
  </si>
  <si>
    <r>
      <t>Trave a due campate: carico permanente strutturale g</t>
    </r>
    <r>
      <rPr>
        <vertAlign val="subscript"/>
        <sz val="16"/>
        <color indexed="18"/>
        <rFont val="Comic Sans MS"/>
        <family val="4"/>
      </rPr>
      <t>1.</t>
    </r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</si>
</sst>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0.0"/>
    <numFmt numFmtId="172" formatCode="[$-410]dddd\ d\ mmmm\ yyyy"/>
    <numFmt numFmtId="173" formatCode="h\.mm\.ss"/>
    <numFmt numFmtId="174" formatCode="0.00000"/>
    <numFmt numFmtId="175" formatCode="0.0000"/>
  </numFmts>
  <fonts count="55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9"/>
      <name val="Comic Sans MS"/>
      <family val="4"/>
    </font>
    <font>
      <sz val="16"/>
      <color indexed="18"/>
      <name val="Comic Sans MS"/>
      <family val="4"/>
    </font>
    <font>
      <vertAlign val="subscript"/>
      <sz val="9"/>
      <name val="Comic Sans MS"/>
      <family val="4"/>
    </font>
    <font>
      <sz val="9"/>
      <name val="Symbol"/>
      <family val="1"/>
    </font>
    <font>
      <sz val="14"/>
      <color indexed="18"/>
      <name val="Comic Sans MS"/>
      <family val="4"/>
    </font>
    <font>
      <sz val="8"/>
      <name val="Tahoma"/>
      <family val="2"/>
    </font>
    <font>
      <sz val="8"/>
      <name val="Comic Sans MS"/>
      <family val="4"/>
    </font>
    <font>
      <sz val="8.5"/>
      <color indexed="8"/>
      <name val="Comic Sans MS"/>
      <family val="4"/>
    </font>
    <font>
      <sz val="5.75"/>
      <color indexed="8"/>
      <name val="Comic Sans MS"/>
      <family val="4"/>
    </font>
    <font>
      <sz val="3.25"/>
      <color indexed="8"/>
      <name val="Comic Sans MS"/>
      <family val="4"/>
    </font>
    <font>
      <sz val="2"/>
      <color indexed="8"/>
      <name val="Comic Sans MS"/>
      <family val="4"/>
    </font>
    <font>
      <sz val="9"/>
      <color indexed="8"/>
      <name val="Comic Sans MS"/>
      <family val="4"/>
    </font>
    <font>
      <sz val="8"/>
      <color indexed="8"/>
      <name val="Comic Sans MS"/>
      <family val="4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b/>
      <sz val="10"/>
      <color indexed="10"/>
      <name val="Comic Sans MS"/>
      <family val="2"/>
    </font>
    <font>
      <sz val="10"/>
      <color indexed="10"/>
      <name val="Comic Sans MS"/>
      <family val="2"/>
    </font>
    <font>
      <b/>
      <sz val="10"/>
      <color indexed="9"/>
      <name val="Comic Sans MS"/>
      <family val="2"/>
    </font>
    <font>
      <sz val="10"/>
      <color indexed="62"/>
      <name val="Comic Sans MS"/>
      <family val="2"/>
    </font>
    <font>
      <sz val="10"/>
      <color indexed="19"/>
      <name val="Comic Sans MS"/>
      <family val="2"/>
    </font>
    <font>
      <b/>
      <sz val="10"/>
      <color indexed="63"/>
      <name val="Comic Sans MS"/>
      <family val="2"/>
    </font>
    <font>
      <i/>
      <sz val="10"/>
      <color indexed="23"/>
      <name val="Comic Sans MS"/>
      <family val="2"/>
    </font>
    <font>
      <b/>
      <sz val="18"/>
      <color indexed="62"/>
      <name val="Cambria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b/>
      <sz val="10"/>
      <color indexed="8"/>
      <name val="Comic Sans MS"/>
      <family val="2"/>
    </font>
    <font>
      <sz val="10"/>
      <color indexed="20"/>
      <name val="Comic Sans MS"/>
      <family val="2"/>
    </font>
    <font>
      <sz val="10"/>
      <color indexed="17"/>
      <name val="Comic Sans MS"/>
      <family val="2"/>
    </font>
    <font>
      <vertAlign val="subscript"/>
      <sz val="16"/>
      <color indexed="18"/>
      <name val="Comic Sans MS"/>
      <family val="4"/>
    </font>
    <font>
      <sz val="1.5"/>
      <color indexed="8"/>
      <name val="Comic Sans MS"/>
      <family val="4"/>
    </font>
    <font>
      <sz val="4"/>
      <color indexed="8"/>
      <name val="Comic Sans MS"/>
      <family val="4"/>
    </font>
    <font>
      <sz val="3"/>
      <color indexed="8"/>
      <name val="Comic Sans MS"/>
      <family val="4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b/>
      <sz val="10"/>
      <color rgb="FFFA7D00"/>
      <name val="Comic Sans MS"/>
      <family val="2"/>
    </font>
    <font>
      <sz val="10"/>
      <color rgb="FFFA7D00"/>
      <name val="Comic Sans MS"/>
      <family val="2"/>
    </font>
    <font>
      <b/>
      <sz val="10"/>
      <color theme="0"/>
      <name val="Comic Sans MS"/>
      <family val="2"/>
    </font>
    <font>
      <sz val="10"/>
      <color rgb="FF3F3F76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sz val="10"/>
      <color rgb="FFFF0000"/>
      <name val="Comic Sans MS"/>
      <family val="2"/>
    </font>
    <font>
      <i/>
      <sz val="10"/>
      <color rgb="FF7F7F7F"/>
      <name val="Comic Sans MS"/>
      <family val="2"/>
    </font>
    <font>
      <b/>
      <sz val="18"/>
      <color theme="3"/>
      <name val="Cambria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b/>
      <sz val="10"/>
      <color theme="1"/>
      <name val="Comic Sans MS"/>
      <family val="2"/>
    </font>
    <font>
      <sz val="10"/>
      <color rgb="FF9C0006"/>
      <name val="Comic Sans MS"/>
      <family val="2"/>
    </font>
    <font>
      <sz val="10"/>
      <color rgb="FF006100"/>
      <name val="Comic Sans MS"/>
      <family val="2"/>
    </font>
    <font>
      <b/>
      <sz val="8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34" borderId="11" xfId="0" applyFont="1" applyFill="1" applyBorder="1" applyAlignment="1">
      <alignment horizontal="left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right" vertical="center"/>
    </xf>
    <xf numFmtId="0" fontId="4" fillId="34" borderId="12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left" vertical="center"/>
    </xf>
    <xf numFmtId="0" fontId="4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right" vertical="center"/>
    </xf>
    <xf numFmtId="0" fontId="4" fillId="36" borderId="12" xfId="0" applyFont="1" applyFill="1" applyBorder="1" applyAlignment="1">
      <alignment horizontal="right" vertical="center"/>
    </xf>
    <xf numFmtId="0" fontId="4" fillId="36" borderId="10" xfId="0" applyFont="1" applyFill="1" applyBorder="1" applyAlignment="1">
      <alignment vertical="center"/>
    </xf>
    <xf numFmtId="0" fontId="4" fillId="36" borderId="12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170" fontId="4" fillId="37" borderId="11" xfId="0" applyNumberFormat="1" applyFont="1" applyFill="1" applyBorder="1" applyAlignment="1">
      <alignment horizontal="right" vertical="center"/>
    </xf>
    <xf numFmtId="170" fontId="4" fillId="37" borderId="11" xfId="0" applyNumberFormat="1" applyFont="1" applyFill="1" applyBorder="1" applyAlignment="1">
      <alignment vertical="center"/>
    </xf>
    <xf numFmtId="170" fontId="4" fillId="36" borderId="11" xfId="0" applyNumberFormat="1" applyFont="1" applyFill="1" applyBorder="1" applyAlignment="1">
      <alignment vertical="center"/>
    </xf>
    <xf numFmtId="170" fontId="4" fillId="36" borderId="11" xfId="0" applyNumberFormat="1" applyFont="1" applyFill="1" applyBorder="1" applyAlignment="1">
      <alignment horizontal="right" vertical="center"/>
    </xf>
    <xf numFmtId="170" fontId="4" fillId="0" borderId="0" xfId="0" applyNumberFormat="1" applyFont="1" applyFill="1" applyBorder="1" applyAlignment="1">
      <alignment horizontal="right" vertical="center"/>
    </xf>
    <xf numFmtId="170" fontId="4" fillId="0" borderId="0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170" fontId="4" fillId="33" borderId="10" xfId="0" applyNumberFormat="1" applyFont="1" applyFill="1" applyBorder="1" applyAlignment="1">
      <alignment vertical="center"/>
    </xf>
    <xf numFmtId="170" fontId="4" fillId="0" borderId="0" xfId="0" applyNumberFormat="1" applyFont="1" applyFill="1" applyBorder="1" applyAlignment="1">
      <alignment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170" fontId="4" fillId="33" borderId="19" xfId="0" applyNumberFormat="1" applyFont="1" applyFill="1" applyBorder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170" fontId="4" fillId="0" borderId="0" xfId="0" applyNumberFormat="1" applyFont="1" applyAlignment="1">
      <alignment vertical="center"/>
    </xf>
    <xf numFmtId="170" fontId="4" fillId="33" borderId="11" xfId="0" applyNumberFormat="1" applyFont="1" applyFill="1" applyBorder="1" applyAlignment="1">
      <alignment horizontal="right" vertical="center"/>
    </xf>
    <xf numFmtId="0" fontId="4" fillId="37" borderId="11" xfId="0" applyFont="1" applyFill="1" applyBorder="1" applyAlignment="1">
      <alignment horizontal="center" vertical="center"/>
    </xf>
    <xf numFmtId="170" fontId="4" fillId="36" borderId="11" xfId="0" applyNumberFormat="1" applyFont="1" applyFill="1" applyBorder="1" applyAlignment="1">
      <alignment horizontal="center" vertical="center"/>
    </xf>
    <xf numFmtId="170" fontId="4" fillId="37" borderId="11" xfId="0" applyNumberFormat="1" applyFont="1" applyFill="1" applyBorder="1" applyAlignment="1">
      <alignment horizontal="center" vertical="center"/>
    </xf>
    <xf numFmtId="2" fontId="4" fillId="37" borderId="11" xfId="0" applyNumberFormat="1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center"/>
    </xf>
    <xf numFmtId="2" fontId="4" fillId="36" borderId="11" xfId="0" applyNumberFormat="1" applyFont="1" applyFill="1" applyBorder="1" applyAlignment="1">
      <alignment horizontal="center" vertical="center"/>
    </xf>
    <xf numFmtId="170" fontId="4" fillId="35" borderId="11" xfId="0" applyNumberFormat="1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 horizontal="center" vertical="center"/>
    </xf>
    <xf numFmtId="170" fontId="4" fillId="38" borderId="11" xfId="0" applyNumberFormat="1" applyFont="1" applyFill="1" applyBorder="1" applyAlignment="1">
      <alignment horizontal="center" vertical="center"/>
    </xf>
    <xf numFmtId="170" fontId="4" fillId="33" borderId="11" xfId="0" applyNumberFormat="1" applyFont="1" applyFill="1" applyBorder="1" applyAlignment="1">
      <alignment vertical="center"/>
    </xf>
    <xf numFmtId="170" fontId="4" fillId="33" borderId="0" xfId="0" applyNumberFormat="1" applyFont="1" applyFill="1" applyBorder="1" applyAlignment="1">
      <alignment vertical="center"/>
    </xf>
    <xf numFmtId="170" fontId="4" fillId="33" borderId="2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textRotation="90" wrapText="1"/>
    </xf>
    <xf numFmtId="0" fontId="7" fillId="33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horizontal="right" vertical="center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0" fontId="4" fillId="33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0" fontId="4" fillId="0" borderId="11" xfId="0" applyNumberFormat="1" applyFont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70" fontId="4" fillId="0" borderId="11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33" borderId="17" xfId="0" applyFont="1" applyFill="1" applyBorder="1" applyAlignment="1">
      <alignment horizontal="left" vertical="center"/>
    </xf>
    <xf numFmtId="170" fontId="4" fillId="0" borderId="11" xfId="0" applyNumberFormat="1" applyFont="1" applyFill="1" applyBorder="1" applyAlignment="1">
      <alignment vertical="center"/>
    </xf>
    <xf numFmtId="170" fontId="4" fillId="34" borderId="21" xfId="0" applyNumberFormat="1" applyFont="1" applyFill="1" applyBorder="1" applyAlignment="1">
      <alignment horizontal="right" vertical="center"/>
    </xf>
    <xf numFmtId="170" fontId="4" fillId="34" borderId="12" xfId="0" applyNumberFormat="1" applyFont="1" applyFill="1" applyBorder="1" applyAlignment="1">
      <alignment horizontal="right" vertical="center"/>
    </xf>
    <xf numFmtId="170" fontId="4" fillId="0" borderId="11" xfId="0" applyNumberFormat="1" applyFont="1" applyFill="1" applyBorder="1" applyAlignment="1">
      <alignment horizontal="center" vertical="center"/>
    </xf>
    <xf numFmtId="170" fontId="4" fillId="0" borderId="14" xfId="0" applyNumberFormat="1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33" borderId="11" xfId="0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/>
      <protection locked="0"/>
    </xf>
    <xf numFmtId="0" fontId="4" fillId="0" borderId="11" xfId="0" applyFont="1" applyBorder="1" applyAlignment="1">
      <alignment vertical="center"/>
    </xf>
    <xf numFmtId="170" fontId="4" fillId="33" borderId="0" xfId="0" applyNumberFormat="1" applyFont="1" applyFill="1" applyBorder="1" applyAlignment="1">
      <alignment horizontal="center" vertical="center"/>
    </xf>
    <xf numFmtId="170" fontId="4" fillId="0" borderId="19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0" fontId="4" fillId="0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 applyProtection="1">
      <alignment vertic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0" i="0" u="none" baseline="0">
                <a:solidFill>
                  <a:srgbClr val="000000"/>
                </a:solidFill>
              </a:rPr>
              <a:t>Inviluppo Taglio g + q</a:t>
            </a:r>
          </a:p>
        </c:rich>
      </c:tx>
      <c:layout>
        <c:manualLayout>
          <c:xMode val="factor"/>
          <c:yMode val="factor"/>
          <c:x val="0.016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03875"/>
          <c:w val="0.9575"/>
          <c:h val="0.948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Dati!$D$10:$D$53</c:f>
              <c:numCache/>
            </c:numRef>
          </c:xVal>
          <c:yVal>
            <c:numRef>
              <c:f>Dati!$E$10:$E$53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Dati!$D$10:$D$53</c:f>
              <c:numCache/>
            </c:numRef>
          </c:xVal>
          <c:yVal>
            <c:numRef>
              <c:f>Dati!$F$10:$F$53</c:f>
              <c:numCache/>
            </c:numRef>
          </c:yVal>
          <c:smooth val="0"/>
        </c:ser>
        <c:axId val="49396011"/>
        <c:axId val="41910916"/>
      </c:scatterChart>
      <c:valAx>
        <c:axId val="49396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solidFill>
                      <a:srgbClr val="000000"/>
                    </a:solidFill>
                  </a:rPr>
                  <a:t>x (m)</a:t>
                </a:r>
              </a:p>
            </c:rich>
          </c:tx>
          <c:layout>
            <c:manualLayout>
              <c:xMode val="factor"/>
              <c:yMode val="factor"/>
              <c:x val="0.013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</a:defRPr>
            </a:pPr>
          </a:p>
        </c:txPr>
        <c:crossAx val="41910916"/>
        <c:crosses val="autoZero"/>
        <c:crossBetween val="midCat"/>
        <c:dispUnits/>
      </c:valAx>
      <c:valAx>
        <c:axId val="41910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solidFill>
                      <a:srgbClr val="000000"/>
                    </a:solidFill>
                  </a:rPr>
                  <a:t>T (kN)</a:t>
                </a:r>
              </a:p>
            </c:rich>
          </c:tx>
          <c:layout>
            <c:manualLayout>
              <c:xMode val="factor"/>
              <c:yMode val="factor"/>
              <c:x val="0.001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</a:defRPr>
            </a:pPr>
          </a:p>
        </c:txPr>
        <c:crossAx val="493960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</a:rPr>
              <a:t>Inviluppo Momenti</a:t>
            </a:r>
          </a:p>
        </c:rich>
      </c:tx>
      <c:layout>
        <c:manualLayout>
          <c:xMode val="factor"/>
          <c:yMode val="factor"/>
          <c:x val="0.028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4425"/>
          <c:w val="0.9615"/>
          <c:h val="0.666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CaricoVariabile!$D$11:$D$54</c:f>
              <c:numCache/>
            </c:numRef>
          </c:xVal>
          <c:yVal>
            <c:numRef>
              <c:f>CaricoVariabile!$M$11:$M$54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CaricoVariabile!$D$11:$D$54</c:f>
              <c:numCache/>
            </c:numRef>
          </c:xVal>
          <c:yVal>
            <c:numRef>
              <c:f>CaricoVariabile!$N$11:$N$54</c:f>
              <c:numCache/>
            </c:numRef>
          </c:yVal>
          <c:smooth val="0"/>
        </c:ser>
        <c:axId val="6072053"/>
        <c:axId val="54648478"/>
      </c:scatterChart>
      <c:valAx>
        <c:axId val="607205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00" b="0" i="0" u="none" baseline="0">
                    <a:solidFill>
                      <a:srgbClr val="000000"/>
                    </a:solidFill>
                  </a:rPr>
                  <a:t>x (m)</a:t>
                </a:r>
              </a:p>
            </c:rich>
          </c:tx>
          <c:layout>
            <c:manualLayout>
              <c:xMode val="factor"/>
              <c:yMode val="factor"/>
              <c:x val="-0.051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54648478"/>
        <c:crosses val="autoZero"/>
        <c:crossBetween val="midCat"/>
        <c:dispUnits/>
      </c:valAx>
      <c:valAx>
        <c:axId val="54648478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00" b="0" i="0" u="none" baseline="0">
                    <a:solidFill>
                      <a:srgbClr val="000000"/>
                    </a:solidFill>
                  </a:rPr>
                  <a:t>M (kNm)</a:t>
                </a:r>
              </a:p>
            </c:rich>
          </c:tx>
          <c:layout>
            <c:manualLayout>
              <c:xMode val="factor"/>
              <c:yMode val="factor"/>
              <c:x val="0.009"/>
              <c:y val="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607205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</a:rPr>
              <a:t>Inviluppo Momenti g + q</a:t>
            </a:r>
          </a:p>
        </c:rich>
      </c:tx>
      <c:layout>
        <c:manualLayout>
          <c:xMode val="factor"/>
          <c:yMode val="factor"/>
          <c:x val="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3315"/>
          <c:w val="0.9225"/>
          <c:h val="0.55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Dati!$D$10:$D$53</c:f>
              <c:numCache/>
            </c:numRef>
          </c:xVal>
          <c:yVal>
            <c:numRef>
              <c:f>Dati!$G$10:$G$53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Dati!$D$10:$D$53</c:f>
              <c:numCache/>
            </c:numRef>
          </c:xVal>
          <c:yVal>
            <c:numRef>
              <c:f>Dati!$H$10:$H$53</c:f>
              <c:numCache/>
            </c:numRef>
          </c:yVal>
          <c:smooth val="0"/>
        </c:ser>
        <c:axId val="41653925"/>
        <c:axId val="39341006"/>
      </c:scatterChart>
      <c:valAx>
        <c:axId val="4165392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x (m)</a:t>
                </a:r>
              </a:p>
            </c:rich>
          </c:tx>
          <c:layout>
            <c:manualLayout>
              <c:xMode val="factor"/>
              <c:yMode val="factor"/>
              <c:x val="-0.135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39341006"/>
        <c:crosses val="autoZero"/>
        <c:crossBetween val="midCat"/>
        <c:dispUnits/>
      </c:valAx>
      <c:valAx>
        <c:axId val="39341006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M (kNm)</a:t>
                </a:r>
              </a:p>
            </c:rich>
          </c:tx>
          <c:layout>
            <c:manualLayout>
              <c:xMode val="factor"/>
              <c:yMode val="factor"/>
              <c:x val="-0.00225"/>
              <c:y val="0.17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416539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solidFill>
                  <a:srgbClr val="000000"/>
                </a:solidFill>
              </a:rPr>
              <a:t>Momenti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85"/>
          <c:y val="0.4745"/>
          <c:w val="0.76125"/>
          <c:h val="0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CaricoPermanenteStrutturale!$D$11:$D$54</c:f>
              <c:numCache/>
            </c:numRef>
          </c:xVal>
          <c:yVal>
            <c:numRef>
              <c:f>CaricoPermanenteStrutturale!$F$11:$F$54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CaricoPermanenteStrutturale!$D$11:$D$54</c:f>
              <c:numCache/>
            </c:numRef>
          </c:xVal>
          <c:yVal>
            <c:numRef>
              <c:f>CaricoPermanenteStrutturale!$H$11:$H$54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CaricoPermanenteStrutturale!$D$11:$D$54</c:f>
              <c:numCache/>
            </c:numRef>
          </c:xVal>
          <c:yVal>
            <c:numRef>
              <c:f>CaricoPermanenteStrutturale!$J$11:$J$54</c:f>
              <c:numCache/>
            </c:numRef>
          </c:yVal>
          <c:smooth val="0"/>
        </c:ser>
        <c:ser>
          <c:idx val="4"/>
          <c:order val="3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CaricoPermanenteStrutturale!$D$11:$D$54</c:f>
              <c:numCache/>
            </c:numRef>
          </c:xVal>
          <c:yVal>
            <c:numRef>
              <c:f>CaricoPermanenteStrutturale!$L$11:$L$54</c:f>
              <c:numCache/>
            </c:numRef>
          </c:yVal>
          <c:smooth val="0"/>
        </c:ser>
        <c:axId val="18524735"/>
        <c:axId val="32504888"/>
      </c:scatterChart>
      <c:valAx>
        <c:axId val="1852473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x (m)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32504888"/>
        <c:crosses val="autoZero"/>
        <c:crossBetween val="midCat"/>
        <c:dispUnits/>
      </c:valAx>
      <c:valAx>
        <c:axId val="32504888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 (kNm)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3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185247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Taglio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051"/>
          <c:w val="0.98375"/>
          <c:h val="0.94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CaricoPermanenteStrutturale!$D$11:$D$54</c:f>
              <c:numCache/>
            </c:numRef>
          </c:xVal>
          <c:yVal>
            <c:numRef>
              <c:f>CaricoPermanenteStrutturale!$E$11:$E$54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CaricoPermanenteStrutturale!$D$11:$D$54</c:f>
              <c:numCache/>
            </c:numRef>
          </c:xVal>
          <c:yVal>
            <c:numRef>
              <c:f>CaricoPermanenteStrutturale!$G$11:$G$54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CaricoPermanenteStrutturale!$D$11:$D$54</c:f>
              <c:numCache/>
            </c:numRef>
          </c:xVal>
          <c:yVal>
            <c:numRef>
              <c:f>CaricoPermanenteStrutturale!$I$11:$I$54</c:f>
              <c:numCache/>
            </c:numRef>
          </c:yVal>
          <c:smooth val="0"/>
        </c:ser>
        <c:ser>
          <c:idx val="4"/>
          <c:order val="3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CaricoPermanenteStrutturale!$D$11:$D$54</c:f>
              <c:numCache/>
            </c:numRef>
          </c:xVal>
          <c:yVal>
            <c:numRef>
              <c:f>CaricoPermanenteStrutturale!$K$11:$K$54</c:f>
              <c:numCache/>
            </c:numRef>
          </c:yVal>
          <c:smooth val="0"/>
        </c:ser>
        <c:axId val="24108537"/>
        <c:axId val="15650242"/>
      </c:scatterChart>
      <c:valAx>
        <c:axId val="24108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x (m)</a:t>
                </a:r>
              </a:p>
            </c:rich>
          </c:tx>
          <c:layout>
            <c:manualLayout>
              <c:xMode val="factor"/>
              <c:yMode val="factor"/>
              <c:x val="0.03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650242"/>
        <c:crosses val="autoZero"/>
        <c:crossBetween val="midCat"/>
        <c:dispUnits/>
      </c:valAx>
      <c:valAx>
        <c:axId val="15650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T (kN)</a:t>
                </a:r>
              </a:p>
            </c:rich>
          </c:tx>
          <c:layout>
            <c:manualLayout>
              <c:xMode val="factor"/>
              <c:yMode val="factor"/>
              <c:x val="0.011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108537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Inviluppo Taglio</a:t>
            </a:r>
          </a:p>
        </c:rich>
      </c:tx>
      <c:layout>
        <c:manualLayout>
          <c:xMode val="factor"/>
          <c:yMode val="factor"/>
          <c:x val="0.002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7325"/>
          <c:w val="0.9745"/>
          <c:h val="0.926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CaricoPermanenteStrutturale!$D$11:$D$54</c:f>
              <c:numCache/>
            </c:numRef>
          </c:xVal>
          <c:yVal>
            <c:numRef>
              <c:f>CaricoPermanenteStrutturale!$M$11:$M$54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CaricoPermanenteStrutturale!$D$11:$D$54</c:f>
              <c:numCache/>
            </c:numRef>
          </c:xVal>
          <c:yVal>
            <c:numRef>
              <c:f>CaricoPermanenteStrutturale!$N$11:$N$54</c:f>
              <c:numCache/>
            </c:numRef>
          </c:yVal>
          <c:smooth val="0"/>
        </c:ser>
        <c:axId val="6634451"/>
        <c:axId val="59710060"/>
      </c:scatterChart>
      <c:valAx>
        <c:axId val="6634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x (m)</a:t>
                </a:r>
              </a:p>
            </c:rich>
          </c:tx>
          <c:layout>
            <c:manualLayout>
              <c:xMode val="factor"/>
              <c:yMode val="factor"/>
              <c:x val="0.033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710060"/>
        <c:crosses val="autoZero"/>
        <c:crossBetween val="midCat"/>
        <c:dispUnits/>
      </c:valAx>
      <c:valAx>
        <c:axId val="59710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T (kN)</a:t>
                </a:r>
              </a:p>
            </c:rich>
          </c:tx>
          <c:layout>
            <c:manualLayout>
              <c:xMode val="factor"/>
              <c:yMode val="factor"/>
              <c:x val="0.008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344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</a:rPr>
              <a:t>Inviluppo Momenti</a:t>
            </a:r>
          </a:p>
        </c:rich>
      </c:tx>
      <c:layout>
        <c:manualLayout>
          <c:xMode val="factor"/>
          <c:yMode val="factor"/>
          <c:x val="0.028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4425"/>
          <c:w val="0.9615"/>
          <c:h val="0.666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CaricoPermanenteStrutturale!$D$11:$D$54</c:f>
              <c:numCache/>
            </c:numRef>
          </c:xVal>
          <c:yVal>
            <c:numRef>
              <c:f>CaricoPermanenteStrutturale!$O$11:$O$54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CaricoPermanenteStrutturale!$D$11:$D$54</c:f>
              <c:numCache/>
            </c:numRef>
          </c:xVal>
          <c:yVal>
            <c:numRef>
              <c:f>CaricoPermanenteStrutturale!$P$11:$P$54</c:f>
              <c:numCache/>
            </c:numRef>
          </c:yVal>
          <c:smooth val="0"/>
        </c:ser>
        <c:axId val="519629"/>
        <c:axId val="4676662"/>
      </c:scatterChart>
      <c:valAx>
        <c:axId val="51962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00" b="0" i="0" u="none" baseline="0">
                    <a:solidFill>
                      <a:srgbClr val="000000"/>
                    </a:solidFill>
                  </a:rPr>
                  <a:t>x (m)</a:t>
                </a:r>
              </a:p>
            </c:rich>
          </c:tx>
          <c:layout>
            <c:manualLayout>
              <c:xMode val="factor"/>
              <c:yMode val="factor"/>
              <c:x val="-0.051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4676662"/>
        <c:crosses val="autoZero"/>
        <c:crossBetween val="midCat"/>
        <c:dispUnits/>
      </c:valAx>
      <c:valAx>
        <c:axId val="4676662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00" b="0" i="0" u="none" baseline="0">
                    <a:solidFill>
                      <a:srgbClr val="000000"/>
                    </a:solidFill>
                  </a:rPr>
                  <a:t>M (kNm)</a:t>
                </a:r>
              </a:p>
            </c:rich>
          </c:tx>
          <c:layout>
            <c:manualLayout>
              <c:xMode val="factor"/>
              <c:yMode val="factor"/>
              <c:x val="0.009"/>
              <c:y val="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51962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solidFill>
                  <a:srgbClr val="000000"/>
                </a:solidFill>
              </a:rPr>
              <a:t>Momenti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85"/>
          <c:y val="0.4745"/>
          <c:w val="0.76125"/>
          <c:h val="0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CaricoVariabile!$D$11:$D$54</c:f>
              <c:numCache/>
            </c:numRef>
          </c:xVal>
          <c:yVal>
            <c:numRef>
              <c:f>CaricoVariabile!$F$11:$F$54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CaricoVariabile!$D$11:$D$54</c:f>
              <c:numCache/>
            </c:numRef>
          </c:xVal>
          <c:yVal>
            <c:numRef>
              <c:f>CaricoVariabile!$H$11:$H$54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CaricoVariabile!$D$11:$D$54</c:f>
              <c:numCache/>
            </c:numRef>
          </c:xVal>
          <c:yVal>
            <c:numRef>
              <c:f>CaricoVariabile!$J$11:$J$54</c:f>
              <c:numCache/>
            </c:numRef>
          </c:yVal>
          <c:smooth val="0"/>
        </c:ser>
        <c:axId val="42089959"/>
        <c:axId val="43265312"/>
      </c:scatterChart>
      <c:valAx>
        <c:axId val="4208995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x (m)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43265312"/>
        <c:crosses val="autoZero"/>
        <c:crossBetween val="midCat"/>
        <c:dispUnits/>
      </c:valAx>
      <c:valAx>
        <c:axId val="43265312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 (kNm)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3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420899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Taglio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05025"/>
          <c:w val="0.98375"/>
          <c:h val="0.949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CaricoVariabile!$D$11:$D$54</c:f>
              <c:numCache/>
            </c:numRef>
          </c:xVal>
          <c:yVal>
            <c:numRef>
              <c:f>CaricoVariabile!$E$11:$E$54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CaricoVariabile!$D$11:$D$54</c:f>
              <c:numCache/>
            </c:numRef>
          </c:xVal>
          <c:yVal>
            <c:numRef>
              <c:f>CaricoVariabile!$G$11:$G$54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CaricoVariabile!$D$11:$D$54</c:f>
              <c:numCache/>
            </c:numRef>
          </c:xVal>
          <c:yVal>
            <c:numRef>
              <c:f>CaricoVariabile!$I$11:$I$54</c:f>
              <c:numCache/>
            </c:numRef>
          </c:yVal>
          <c:smooth val="0"/>
        </c:ser>
        <c:axId val="53843489"/>
        <c:axId val="14829354"/>
      </c:scatterChart>
      <c:valAx>
        <c:axId val="53843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x (m)</a:t>
                </a:r>
              </a:p>
            </c:rich>
          </c:tx>
          <c:layout>
            <c:manualLayout>
              <c:xMode val="factor"/>
              <c:yMode val="factor"/>
              <c:x val="0.03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829354"/>
        <c:crosses val="autoZero"/>
        <c:crossBetween val="midCat"/>
        <c:dispUnits/>
      </c:valAx>
      <c:valAx>
        <c:axId val="14829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T (kN)</a:t>
                </a:r>
              </a:p>
            </c:rich>
          </c:tx>
          <c:layout>
            <c:manualLayout>
              <c:xMode val="factor"/>
              <c:yMode val="factor"/>
              <c:x val="0.011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843489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Inviluppo Taglio</a:t>
            </a:r>
          </a:p>
        </c:rich>
      </c:tx>
      <c:layout>
        <c:manualLayout>
          <c:xMode val="factor"/>
          <c:yMode val="factor"/>
          <c:x val="0.002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7225"/>
          <c:w val="0.9745"/>
          <c:h val="0.927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CaricoVariabile!$D$11:$D$54</c:f>
              <c:numCache/>
            </c:numRef>
          </c:xVal>
          <c:yVal>
            <c:numRef>
              <c:f>CaricoVariabile!$K$11:$K$54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CaricoVariabile!$D$11:$D$54</c:f>
              <c:numCache/>
            </c:numRef>
          </c:xVal>
          <c:yVal>
            <c:numRef>
              <c:f>CaricoVariabile!$L$11:$L$54</c:f>
              <c:numCache/>
            </c:numRef>
          </c:yVal>
          <c:smooth val="0"/>
        </c:ser>
        <c:axId val="66355323"/>
        <c:axId val="60326996"/>
      </c:scatterChart>
      <c:valAx>
        <c:axId val="66355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x (m)</a:t>
                </a:r>
              </a:p>
            </c:rich>
          </c:tx>
          <c:layout>
            <c:manualLayout>
              <c:xMode val="factor"/>
              <c:yMode val="factor"/>
              <c:x val="0.033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326996"/>
        <c:crosses val="autoZero"/>
        <c:crossBetween val="midCat"/>
        <c:dispUnits/>
      </c:valAx>
      <c:valAx>
        <c:axId val="60326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T (kN)</a:t>
                </a:r>
              </a:p>
            </c:rich>
          </c:tx>
          <c:layout>
            <c:manualLayout>
              <c:xMode val="factor"/>
              <c:yMode val="factor"/>
              <c:x val="0.008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3553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image" Target="../media/image3.png" /><Relationship Id="rId6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image" Target="../media/image4.png" /><Relationship Id="rId6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200025</xdr:colOff>
      <xdr:row>2</xdr:row>
      <xdr:rowOff>28575</xdr:rowOff>
    </xdr:from>
    <xdr:to>
      <xdr:col>21</xdr:col>
      <xdr:colOff>9525</xdr:colOff>
      <xdr:row>16</xdr:row>
      <xdr:rowOff>9525</xdr:rowOff>
    </xdr:to>
    <xdr:graphicFrame>
      <xdr:nvGraphicFramePr>
        <xdr:cNvPr id="1" name="Chart 12" hidden="1"/>
        <xdr:cNvGraphicFramePr/>
      </xdr:nvGraphicFramePr>
      <xdr:xfrm>
        <a:off x="5676900" y="552450"/>
        <a:ext cx="4867275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190500</xdr:colOff>
      <xdr:row>16</xdr:row>
      <xdr:rowOff>133350</xdr:rowOff>
    </xdr:from>
    <xdr:to>
      <xdr:col>21</xdr:col>
      <xdr:colOff>9525</xdr:colOff>
      <xdr:row>34</xdr:row>
      <xdr:rowOff>142875</xdr:rowOff>
    </xdr:to>
    <xdr:graphicFrame>
      <xdr:nvGraphicFramePr>
        <xdr:cNvPr id="2" name="Chart 13" hidden="1"/>
        <xdr:cNvGraphicFramePr/>
      </xdr:nvGraphicFramePr>
      <xdr:xfrm>
        <a:off x="5667375" y="2867025"/>
        <a:ext cx="4876800" cy="36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6</xdr:col>
      <xdr:colOff>371475</xdr:colOff>
      <xdr:row>54</xdr:row>
      <xdr:rowOff>28575</xdr:rowOff>
    </xdr:from>
    <xdr:to>
      <xdr:col>9</xdr:col>
      <xdr:colOff>323850</xdr:colOff>
      <xdr:row>62</xdr:row>
      <xdr:rowOff>123825</xdr:rowOff>
    </xdr:to>
    <xdr:pic>
      <xdr:nvPicPr>
        <xdr:cNvPr id="3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0" y="3800475"/>
          <a:ext cx="1571625" cy="1543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314325</xdr:colOff>
      <xdr:row>2</xdr:row>
      <xdr:rowOff>85725</xdr:rowOff>
    </xdr:from>
    <xdr:to>
      <xdr:col>9</xdr:col>
      <xdr:colOff>200025</xdr:colOff>
      <xdr:row>2</xdr:row>
      <xdr:rowOff>1028700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81350" y="609600"/>
          <a:ext cx="1504950" cy="942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oneCellAnchor>
    <xdr:from>
      <xdr:col>1</xdr:col>
      <xdr:colOff>19050</xdr:colOff>
      <xdr:row>63</xdr:row>
      <xdr:rowOff>104775</xdr:rowOff>
    </xdr:from>
    <xdr:ext cx="4953000" cy="1019175"/>
    <xdr:sp>
      <xdr:nvSpPr>
        <xdr:cNvPr id="5" name="Text Box 24"/>
        <xdr:cNvSpPr txBox="1">
          <a:spLocks noChangeArrowheads="1"/>
        </xdr:cNvSpPr>
      </xdr:nvSpPr>
      <xdr:spPr>
        <a:xfrm>
          <a:off x="333375" y="5505450"/>
          <a:ext cx="4953000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Il foglio consente di individuare le sollecitazioni massime e minime di una trave appoggiata, a due campate di luci qualsiasi, nelle seguenti ipotesi di carico:
</a:t>
          </a:r>
          <a:r>
            <a:rPr lang="en-US" cap="none" sz="9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a) le campate sono entrambe caricate;
</a:t>
          </a:r>
          <a:r>
            <a:rPr lang="en-US" cap="none" sz="9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b) il carico è presente sulla sola campata sinistra;
</a:t>
          </a:r>
          <a:r>
            <a:rPr lang="en-US" cap="none" sz="9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c) il carico è presente sulla sola campata destra.
</a:t>
          </a:r>
          <a:r>
            <a:rPr lang="en-US" cap="none" sz="9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Ai carichi permanenti può essere applicato un coefficiente per la correlazione.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390525</xdr:colOff>
      <xdr:row>17</xdr:row>
      <xdr:rowOff>104775</xdr:rowOff>
    </xdr:from>
    <xdr:to>
      <xdr:col>25</xdr:col>
      <xdr:colOff>85725</xdr:colOff>
      <xdr:row>35</xdr:row>
      <xdr:rowOff>85725</xdr:rowOff>
    </xdr:to>
    <xdr:graphicFrame>
      <xdr:nvGraphicFramePr>
        <xdr:cNvPr id="1" name="Chart 2" hidden="1"/>
        <xdr:cNvGraphicFramePr/>
      </xdr:nvGraphicFramePr>
      <xdr:xfrm>
        <a:off x="9220200" y="2314575"/>
        <a:ext cx="3429000" cy="30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409575</xdr:colOff>
      <xdr:row>0</xdr:row>
      <xdr:rowOff>295275</xdr:rowOff>
    </xdr:from>
    <xdr:to>
      <xdr:col>25</xdr:col>
      <xdr:colOff>95250</xdr:colOff>
      <xdr:row>16</xdr:row>
      <xdr:rowOff>142875</xdr:rowOff>
    </xdr:to>
    <xdr:graphicFrame>
      <xdr:nvGraphicFramePr>
        <xdr:cNvPr id="2" name="Chart 3" hidden="1"/>
        <xdr:cNvGraphicFramePr/>
      </xdr:nvGraphicFramePr>
      <xdr:xfrm>
        <a:off x="9239250" y="295275"/>
        <a:ext cx="3419475" cy="201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25</xdr:col>
      <xdr:colOff>200025</xdr:colOff>
      <xdr:row>0</xdr:row>
      <xdr:rowOff>295275</xdr:rowOff>
    </xdr:from>
    <xdr:to>
      <xdr:col>31</xdr:col>
      <xdr:colOff>438150</xdr:colOff>
      <xdr:row>16</xdr:row>
      <xdr:rowOff>133350</xdr:rowOff>
    </xdr:to>
    <xdr:graphicFrame>
      <xdr:nvGraphicFramePr>
        <xdr:cNvPr id="3" name="Chart 4" hidden="1"/>
        <xdr:cNvGraphicFramePr/>
      </xdr:nvGraphicFramePr>
      <xdr:xfrm>
        <a:off x="12763500" y="295275"/>
        <a:ext cx="3438525" cy="2019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190500</xdr:colOff>
      <xdr:row>17</xdr:row>
      <xdr:rowOff>104775</xdr:rowOff>
    </xdr:from>
    <xdr:to>
      <xdr:col>31</xdr:col>
      <xdr:colOff>428625</xdr:colOff>
      <xdr:row>35</xdr:row>
      <xdr:rowOff>95250</xdr:rowOff>
    </xdr:to>
    <xdr:graphicFrame>
      <xdr:nvGraphicFramePr>
        <xdr:cNvPr id="4" name="Chart 5" hidden="1"/>
        <xdr:cNvGraphicFramePr/>
      </xdr:nvGraphicFramePr>
      <xdr:xfrm>
        <a:off x="12753975" y="2314575"/>
        <a:ext cx="3438525" cy="30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8</xdr:col>
      <xdr:colOff>390525</xdr:colOff>
      <xdr:row>1</xdr:row>
      <xdr:rowOff>57150</xdr:rowOff>
    </xdr:from>
    <xdr:to>
      <xdr:col>12</xdr:col>
      <xdr:colOff>104775</xdr:colOff>
      <xdr:row>3</xdr:row>
      <xdr:rowOff>85725</xdr:rowOff>
    </xdr:to>
    <xdr:pic>
      <xdr:nvPicPr>
        <xdr:cNvPr id="5" name="Picture 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428625"/>
          <a:ext cx="1581150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285750</xdr:colOff>
      <xdr:row>55</xdr:row>
      <xdr:rowOff>47625</xdr:rowOff>
    </xdr:from>
    <xdr:to>
      <xdr:col>12</xdr:col>
      <xdr:colOff>457200</xdr:colOff>
      <xdr:row>65</xdr:row>
      <xdr:rowOff>66675</xdr:rowOff>
    </xdr:to>
    <xdr:pic>
      <xdr:nvPicPr>
        <xdr:cNvPr id="6" name="Picture 2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81550" y="3124200"/>
          <a:ext cx="1571625" cy="1543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390525</xdr:colOff>
      <xdr:row>17</xdr:row>
      <xdr:rowOff>104775</xdr:rowOff>
    </xdr:from>
    <xdr:to>
      <xdr:col>23</xdr:col>
      <xdr:colOff>85725</xdr:colOff>
      <xdr:row>35</xdr:row>
      <xdr:rowOff>85725</xdr:rowOff>
    </xdr:to>
    <xdr:graphicFrame>
      <xdr:nvGraphicFramePr>
        <xdr:cNvPr id="1" name="Chart 186" hidden="1"/>
        <xdr:cNvGraphicFramePr/>
      </xdr:nvGraphicFramePr>
      <xdr:xfrm>
        <a:off x="8448675" y="2333625"/>
        <a:ext cx="3429000" cy="30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409575</xdr:colOff>
      <xdr:row>0</xdr:row>
      <xdr:rowOff>295275</xdr:rowOff>
    </xdr:from>
    <xdr:to>
      <xdr:col>23</xdr:col>
      <xdr:colOff>95250</xdr:colOff>
      <xdr:row>16</xdr:row>
      <xdr:rowOff>142875</xdr:rowOff>
    </xdr:to>
    <xdr:graphicFrame>
      <xdr:nvGraphicFramePr>
        <xdr:cNvPr id="2" name="Chart 204" hidden="1"/>
        <xdr:cNvGraphicFramePr/>
      </xdr:nvGraphicFramePr>
      <xdr:xfrm>
        <a:off x="8467725" y="295275"/>
        <a:ext cx="34194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23</xdr:col>
      <xdr:colOff>200025</xdr:colOff>
      <xdr:row>0</xdr:row>
      <xdr:rowOff>295275</xdr:rowOff>
    </xdr:from>
    <xdr:to>
      <xdr:col>29</xdr:col>
      <xdr:colOff>438150</xdr:colOff>
      <xdr:row>16</xdr:row>
      <xdr:rowOff>133350</xdr:rowOff>
    </xdr:to>
    <xdr:graphicFrame>
      <xdr:nvGraphicFramePr>
        <xdr:cNvPr id="3" name="Chart 205" hidden="1"/>
        <xdr:cNvGraphicFramePr/>
      </xdr:nvGraphicFramePr>
      <xdr:xfrm>
        <a:off x="11991975" y="295275"/>
        <a:ext cx="343852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23</xdr:col>
      <xdr:colOff>190500</xdr:colOff>
      <xdr:row>17</xdr:row>
      <xdr:rowOff>104775</xdr:rowOff>
    </xdr:from>
    <xdr:to>
      <xdr:col>29</xdr:col>
      <xdr:colOff>428625</xdr:colOff>
      <xdr:row>35</xdr:row>
      <xdr:rowOff>95250</xdr:rowOff>
    </xdr:to>
    <xdr:graphicFrame>
      <xdr:nvGraphicFramePr>
        <xdr:cNvPr id="4" name="Chart 380" hidden="1"/>
        <xdr:cNvGraphicFramePr/>
      </xdr:nvGraphicFramePr>
      <xdr:xfrm>
        <a:off x="11982450" y="2333625"/>
        <a:ext cx="3438525" cy="30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8</xdr:col>
      <xdr:colOff>314325</xdr:colOff>
      <xdr:row>54</xdr:row>
      <xdr:rowOff>76200</xdr:rowOff>
    </xdr:from>
    <xdr:to>
      <xdr:col>11</xdr:col>
      <xdr:colOff>457200</xdr:colOff>
      <xdr:row>64</xdr:row>
      <xdr:rowOff>95250</xdr:rowOff>
    </xdr:to>
    <xdr:pic>
      <xdr:nvPicPr>
        <xdr:cNvPr id="5" name="Picture 39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48175" y="3019425"/>
          <a:ext cx="1571625" cy="1543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419100</xdr:colOff>
      <xdr:row>1</xdr:row>
      <xdr:rowOff>152400</xdr:rowOff>
    </xdr:from>
    <xdr:to>
      <xdr:col>12</xdr:col>
      <xdr:colOff>104775</xdr:colOff>
      <xdr:row>3</xdr:row>
      <xdr:rowOff>85725</xdr:rowOff>
    </xdr:to>
    <xdr:pic>
      <xdr:nvPicPr>
        <xdr:cNvPr id="6" name="Picture 39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52950" y="523875"/>
          <a:ext cx="1590675" cy="523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295275</xdr:colOff>
      <xdr:row>1</xdr:row>
      <xdr:rowOff>95250</xdr:rowOff>
    </xdr:from>
    <xdr:to>
      <xdr:col>13</xdr:col>
      <xdr:colOff>285750</xdr:colOff>
      <xdr:row>6</xdr:row>
      <xdr:rowOff>66675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466725"/>
          <a:ext cx="1504950" cy="942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314325</xdr:colOff>
      <xdr:row>55</xdr:row>
      <xdr:rowOff>0</xdr:rowOff>
    </xdr:from>
    <xdr:to>
      <xdr:col>10</xdr:col>
      <xdr:colOff>371475</xdr:colOff>
      <xdr:row>65</xdr:row>
      <xdr:rowOff>19050</xdr:rowOff>
    </xdr:to>
    <xdr:pic>
      <xdr:nvPicPr>
        <xdr:cNvPr id="2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90975" y="2714625"/>
          <a:ext cx="1571625" cy="1543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image" Target="../media/image6.png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image" Target="../media/image7.png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image" Target="../media/image8.png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image" Target="../media/image9.png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tabColor rgb="FFFF0000"/>
  </sheetPr>
  <dimension ref="B1:BP65"/>
  <sheetViews>
    <sheetView showGridLines="0" tabSelected="1" zoomScale="110" zoomScaleNormal="110" zoomScalePageLayoutView="0" workbookViewId="0" topLeftCell="A4">
      <selection activeCell="N68" sqref="N68"/>
    </sheetView>
  </sheetViews>
  <sheetFormatPr defaultColWidth="9.33203125" defaultRowHeight="12.75"/>
  <cols>
    <col min="1" max="1" width="5.5" style="2" customWidth="1"/>
    <col min="2" max="3" width="8.83203125" style="2" customWidth="1"/>
    <col min="4" max="4" width="8" style="2" customWidth="1"/>
    <col min="5" max="8" width="9.5" style="2" customWidth="1"/>
    <col min="9" max="9" width="9.33203125" style="2" customWidth="1"/>
    <col min="10" max="13" width="8.66015625" style="2" customWidth="1"/>
    <col min="14" max="14" width="5.83203125" style="2" customWidth="1"/>
    <col min="15" max="16384" width="9.33203125" style="2" customWidth="1"/>
  </cols>
  <sheetData>
    <row r="1" spans="2:30" ht="29.25" customHeight="1">
      <c r="B1" s="82" t="s">
        <v>4</v>
      </c>
      <c r="C1" s="1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</row>
    <row r="2" spans="10:68" ht="12" customHeight="1">
      <c r="J2" s="35"/>
      <c r="K2" s="35"/>
      <c r="L2" s="35"/>
      <c r="M2" s="3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</row>
    <row r="3" spans="2:30" ht="88.5" customHeight="1">
      <c r="B3" s="58" t="s">
        <v>68</v>
      </c>
      <c r="C3" s="58" t="s">
        <v>69</v>
      </c>
      <c r="D3" s="58" t="s">
        <v>70</v>
      </c>
      <c r="E3" s="58" t="s">
        <v>71</v>
      </c>
      <c r="W3" s="65"/>
      <c r="AC3" s="65"/>
      <c r="AD3" s="65"/>
    </row>
    <row r="4" spans="2:10" ht="12" customHeight="1">
      <c r="B4" s="103">
        <v>1</v>
      </c>
      <c r="C4" s="96">
        <v>4</v>
      </c>
      <c r="D4" s="97">
        <v>16</v>
      </c>
      <c r="E4" s="96">
        <v>32</v>
      </c>
      <c r="G4" s="59" t="s">
        <v>74</v>
      </c>
      <c r="H4" s="96">
        <v>1.5</v>
      </c>
      <c r="I4" s="59" t="s">
        <v>75</v>
      </c>
      <c r="J4" s="96">
        <v>0</v>
      </c>
    </row>
    <row r="5" spans="2:10" ht="12" customHeight="1">
      <c r="B5" s="103">
        <v>2</v>
      </c>
      <c r="C5" s="96">
        <v>4</v>
      </c>
      <c r="D5" s="97">
        <v>16</v>
      </c>
      <c r="E5" s="96">
        <v>32</v>
      </c>
      <c r="G5" s="59" t="s">
        <v>76</v>
      </c>
      <c r="H5" s="96">
        <v>1</v>
      </c>
      <c r="I5" s="59" t="s">
        <v>77</v>
      </c>
      <c r="J5" s="96">
        <v>1</v>
      </c>
    </row>
    <row r="6" ht="12" customHeight="1"/>
    <row r="7" spans="5:8" ht="12" customHeight="1">
      <c r="E7" s="79"/>
      <c r="F7" s="80"/>
      <c r="G7" s="80" t="str">
        <f>'g+q'!O8</f>
        <v>g + q</v>
      </c>
      <c r="H7" s="81"/>
    </row>
    <row r="8" spans="2:8" ht="12" customHeight="1">
      <c r="B8" s="18"/>
      <c r="C8" s="19" t="s">
        <v>8</v>
      </c>
      <c r="D8" s="20"/>
      <c r="E8" s="17" t="str">
        <f>'g+q'!M9</f>
        <v>T max</v>
      </c>
      <c r="F8" s="17" t="str">
        <f>'g+q'!N9</f>
        <v>T min</v>
      </c>
      <c r="G8" s="53" t="str">
        <f>'g+q'!O9</f>
        <v>M max</v>
      </c>
      <c r="H8" s="53" t="str">
        <f>'g+q'!P9</f>
        <v>M min</v>
      </c>
    </row>
    <row r="9" spans="2:8" ht="12" customHeight="1">
      <c r="B9" s="23" t="s">
        <v>7</v>
      </c>
      <c r="C9" s="24" t="s">
        <v>56</v>
      </c>
      <c r="D9" s="24" t="s">
        <v>57</v>
      </c>
      <c r="E9" s="17" t="str">
        <f>'g+q'!M10</f>
        <v>(kN)</v>
      </c>
      <c r="F9" s="17" t="str">
        <f>'g+q'!N10</f>
        <v>(kN)</v>
      </c>
      <c r="G9" s="53" t="str">
        <f>'g+q'!O10</f>
        <v>(kNm)</v>
      </c>
      <c r="H9" s="53" t="str">
        <f>'g+q'!P10</f>
        <v>(kNm)</v>
      </c>
    </row>
    <row r="10" spans="2:8" ht="12" customHeight="1">
      <c r="B10" s="46" t="s">
        <v>47</v>
      </c>
      <c r="C10" s="49">
        <v>0</v>
      </c>
      <c r="D10" s="49">
        <f aca="true" t="shared" si="0" ref="D10:D31">C10</f>
        <v>0</v>
      </c>
      <c r="E10" s="48">
        <f>'g+q'!M11</f>
        <v>0</v>
      </c>
      <c r="F10" s="48">
        <f>'g+q'!N11</f>
        <v>0</v>
      </c>
      <c r="G10" s="48">
        <f>'g+q'!O11</f>
        <v>0</v>
      </c>
      <c r="H10" s="48">
        <f>'g+q'!P11</f>
        <v>0</v>
      </c>
    </row>
    <row r="11" spans="2:8" ht="12" customHeight="1">
      <c r="B11" s="46" t="s">
        <v>48</v>
      </c>
      <c r="C11" s="49">
        <v>0</v>
      </c>
      <c r="D11" s="49">
        <f t="shared" si="0"/>
        <v>0</v>
      </c>
      <c r="E11" s="48">
        <f>'g+q'!M12</f>
        <v>90</v>
      </c>
      <c r="F11" s="48">
        <f>'g+q'!N12</f>
        <v>-6</v>
      </c>
      <c r="G11" s="48">
        <f>'g+q'!O12</f>
        <v>0</v>
      </c>
      <c r="H11" s="48">
        <f>'g+q'!P12</f>
        <v>0</v>
      </c>
    </row>
    <row r="12" spans="2:8" ht="12" customHeight="1" hidden="1">
      <c r="B12" s="23" t="s">
        <v>9</v>
      </c>
      <c r="C12" s="50">
        <f>$C$4/20+C11</f>
        <v>0.2</v>
      </c>
      <c r="D12" s="50">
        <f t="shared" si="0"/>
        <v>0.2</v>
      </c>
      <c r="E12" s="73">
        <f>'g+q'!M13</f>
        <v>78.80000000000001</v>
      </c>
      <c r="F12" s="73">
        <f>'g+q'!N13</f>
        <v>-6</v>
      </c>
      <c r="G12" s="73">
        <f>'g+q'!O13</f>
        <v>16.880000000000003</v>
      </c>
      <c r="H12" s="73">
        <f>'g+q'!P13</f>
        <v>-1.2000000000000002</v>
      </c>
    </row>
    <row r="13" spans="2:8" ht="12" customHeight="1" hidden="1">
      <c r="B13" s="23" t="s">
        <v>10</v>
      </c>
      <c r="C13" s="50">
        <f aca="true" t="shared" si="1" ref="C13:C31">$C$4/20+C12</f>
        <v>0.4</v>
      </c>
      <c r="D13" s="50">
        <f t="shared" si="0"/>
        <v>0.4</v>
      </c>
      <c r="E13" s="73">
        <f>'g+q'!M14</f>
        <v>67.6</v>
      </c>
      <c r="F13" s="73">
        <f>'g+q'!N14</f>
        <v>-6</v>
      </c>
      <c r="G13" s="73">
        <f>'g+q'!O14</f>
        <v>31.520000000000003</v>
      </c>
      <c r="H13" s="73">
        <f>'g+q'!P14</f>
        <v>-2.4000000000000004</v>
      </c>
    </row>
    <row r="14" spans="2:8" ht="12" customHeight="1" hidden="1">
      <c r="B14" s="23" t="s">
        <v>11</v>
      </c>
      <c r="C14" s="50">
        <f t="shared" si="1"/>
        <v>0.6000000000000001</v>
      </c>
      <c r="D14" s="50">
        <f t="shared" si="0"/>
        <v>0.6000000000000001</v>
      </c>
      <c r="E14" s="73">
        <f>'g+q'!M15</f>
        <v>56.39999999999999</v>
      </c>
      <c r="F14" s="73">
        <f>'g+q'!N15</f>
        <v>-6</v>
      </c>
      <c r="G14" s="73">
        <f>'g+q'!O15</f>
        <v>43.92</v>
      </c>
      <c r="H14" s="73">
        <f>'g+q'!P15</f>
        <v>-3.6000000000000005</v>
      </c>
    </row>
    <row r="15" spans="2:8" ht="12" customHeight="1" hidden="1">
      <c r="B15" s="23" t="s">
        <v>12</v>
      </c>
      <c r="C15" s="50">
        <f t="shared" si="1"/>
        <v>0.8</v>
      </c>
      <c r="D15" s="50">
        <f t="shared" si="0"/>
        <v>0.8</v>
      </c>
      <c r="E15" s="73">
        <f>'g+q'!M16</f>
        <v>45.199999999999996</v>
      </c>
      <c r="F15" s="73">
        <f>'g+q'!N16</f>
        <v>-6</v>
      </c>
      <c r="G15" s="73">
        <f>'g+q'!O16</f>
        <v>54.080000000000005</v>
      </c>
      <c r="H15" s="73">
        <f>'g+q'!P16</f>
        <v>-4.800000000000001</v>
      </c>
    </row>
    <row r="16" spans="2:8" ht="12" customHeight="1" hidden="1">
      <c r="B16" s="23" t="s">
        <v>13</v>
      </c>
      <c r="C16" s="50">
        <f t="shared" si="1"/>
        <v>1</v>
      </c>
      <c r="D16" s="50">
        <f t="shared" si="0"/>
        <v>1</v>
      </c>
      <c r="E16" s="73">
        <f>'g+q'!M17</f>
        <v>34</v>
      </c>
      <c r="F16" s="73">
        <f>'g+q'!N17</f>
        <v>-6</v>
      </c>
      <c r="G16" s="73">
        <f>'g+q'!O17</f>
        <v>62</v>
      </c>
      <c r="H16" s="73">
        <f>'g+q'!P17</f>
        <v>-6</v>
      </c>
    </row>
    <row r="17" spans="2:8" ht="12" customHeight="1" hidden="1">
      <c r="B17" s="23" t="s">
        <v>14</v>
      </c>
      <c r="C17" s="50">
        <f t="shared" si="1"/>
        <v>1.2</v>
      </c>
      <c r="D17" s="50">
        <f t="shared" si="0"/>
        <v>1.2</v>
      </c>
      <c r="E17" s="73">
        <f>'g+q'!M18</f>
        <v>22.800000000000004</v>
      </c>
      <c r="F17" s="73">
        <f>'g+q'!N18</f>
        <v>-6</v>
      </c>
      <c r="G17" s="73">
        <f>'g+q'!O18</f>
        <v>67.67999999999999</v>
      </c>
      <c r="H17" s="73">
        <f>'g+q'!P18</f>
        <v>-7.199999999999999</v>
      </c>
    </row>
    <row r="18" spans="2:8" ht="12" customHeight="1" hidden="1">
      <c r="B18" s="23" t="s">
        <v>15</v>
      </c>
      <c r="C18" s="50">
        <f t="shared" si="1"/>
        <v>1.4</v>
      </c>
      <c r="D18" s="50">
        <f t="shared" si="0"/>
        <v>1.4</v>
      </c>
      <c r="E18" s="73">
        <f>'g+q'!M19</f>
        <v>11.600000000000009</v>
      </c>
      <c r="F18" s="73">
        <f>'g+q'!N19</f>
        <v>-6</v>
      </c>
      <c r="G18" s="73">
        <f>'g+q'!O19</f>
        <v>71.11999999999999</v>
      </c>
      <c r="H18" s="73">
        <f>'g+q'!P19</f>
        <v>-8.399999999999999</v>
      </c>
    </row>
    <row r="19" spans="2:8" ht="12" customHeight="1" hidden="1">
      <c r="B19" s="23" t="s">
        <v>16</v>
      </c>
      <c r="C19" s="50">
        <f t="shared" si="1"/>
        <v>1.5999999999999999</v>
      </c>
      <c r="D19" s="50">
        <f t="shared" si="0"/>
        <v>1.5999999999999999</v>
      </c>
      <c r="E19" s="73">
        <f>'g+q'!M20</f>
        <v>3.6000000000000014</v>
      </c>
      <c r="F19" s="73">
        <f>'g+q'!N20</f>
        <v>-9.199999999999996</v>
      </c>
      <c r="G19" s="73">
        <f>'g+q'!O20</f>
        <v>72.32</v>
      </c>
      <c r="H19" s="73">
        <f>'g+q'!P20</f>
        <v>-9.6</v>
      </c>
    </row>
    <row r="20" spans="2:8" ht="12" customHeight="1" hidden="1">
      <c r="B20" s="23" t="s">
        <v>17</v>
      </c>
      <c r="C20" s="50">
        <f t="shared" si="1"/>
        <v>1.7999999999999998</v>
      </c>
      <c r="D20" s="50">
        <f t="shared" si="0"/>
        <v>1.7999999999999998</v>
      </c>
      <c r="E20" s="73">
        <f>'g+q'!M21</f>
        <v>0</v>
      </c>
      <c r="F20" s="73">
        <f>'g+q'!N21</f>
        <v>-16.79999999999999</v>
      </c>
      <c r="G20" s="73">
        <f>'g+q'!O21</f>
        <v>71.28</v>
      </c>
      <c r="H20" s="73">
        <f>'g+q'!P21</f>
        <v>-10.799999999999999</v>
      </c>
    </row>
    <row r="21" spans="2:8" ht="12" customHeight="1" hidden="1">
      <c r="B21" s="23" t="s">
        <v>18</v>
      </c>
      <c r="C21" s="50">
        <f t="shared" si="1"/>
        <v>1.9999999999999998</v>
      </c>
      <c r="D21" s="50">
        <f t="shared" si="0"/>
        <v>1.9999999999999998</v>
      </c>
      <c r="E21" s="73">
        <f>'g+q'!M22</f>
        <v>0</v>
      </c>
      <c r="F21" s="73">
        <f>'g+q'!N22</f>
        <v>-27.999999999999986</v>
      </c>
      <c r="G21" s="73">
        <f>'g+q'!O22</f>
        <v>68</v>
      </c>
      <c r="H21" s="73">
        <f>'g+q'!P22</f>
        <v>-11.999999999999998</v>
      </c>
    </row>
    <row r="22" spans="2:8" ht="12" customHeight="1" hidden="1">
      <c r="B22" s="23" t="s">
        <v>19</v>
      </c>
      <c r="C22" s="50">
        <f t="shared" si="1"/>
        <v>2.1999999999999997</v>
      </c>
      <c r="D22" s="50">
        <f t="shared" si="0"/>
        <v>2.1999999999999997</v>
      </c>
      <c r="E22" s="73">
        <f>'g+q'!M23</f>
        <v>0</v>
      </c>
      <c r="F22" s="73">
        <f>'g+q'!N23</f>
        <v>-39.19999999999999</v>
      </c>
      <c r="G22" s="73">
        <f>'g+q'!O23</f>
        <v>62.48000000000002</v>
      </c>
      <c r="H22" s="73">
        <f>'g+q'!P23</f>
        <v>-13.2</v>
      </c>
    </row>
    <row r="23" spans="2:8" ht="12" customHeight="1" hidden="1">
      <c r="B23" s="23" t="s">
        <v>20</v>
      </c>
      <c r="C23" s="50">
        <f t="shared" si="1"/>
        <v>2.4</v>
      </c>
      <c r="D23" s="50">
        <f t="shared" si="0"/>
        <v>2.4</v>
      </c>
      <c r="E23" s="73">
        <f>'g+q'!M24</f>
        <v>0</v>
      </c>
      <c r="F23" s="73">
        <f>'g+q'!N24</f>
        <v>-50.39999999999999</v>
      </c>
      <c r="G23" s="73">
        <f>'g+q'!O24</f>
        <v>54.719999999999985</v>
      </c>
      <c r="H23" s="73">
        <f>'g+q'!P24</f>
        <v>-14.399999999999999</v>
      </c>
    </row>
    <row r="24" spans="2:8" ht="12" customHeight="1" hidden="1">
      <c r="B24" s="23" t="s">
        <v>21</v>
      </c>
      <c r="C24" s="50">
        <f t="shared" si="1"/>
        <v>2.6</v>
      </c>
      <c r="D24" s="50">
        <f t="shared" si="0"/>
        <v>2.6</v>
      </c>
      <c r="E24" s="73">
        <f>'g+q'!M25</f>
        <v>0</v>
      </c>
      <c r="F24" s="73">
        <f>'g+q'!N25</f>
        <v>-61.60000000000001</v>
      </c>
      <c r="G24" s="73">
        <f>'g+q'!O25</f>
        <v>44.72</v>
      </c>
      <c r="H24" s="73">
        <f>'g+q'!P25</f>
        <v>-15.600000000000001</v>
      </c>
    </row>
    <row r="25" spans="2:8" ht="12" customHeight="1" hidden="1">
      <c r="B25" s="23" t="s">
        <v>22</v>
      </c>
      <c r="C25" s="50">
        <f t="shared" si="1"/>
        <v>2.8000000000000003</v>
      </c>
      <c r="D25" s="50">
        <f t="shared" si="0"/>
        <v>2.8000000000000003</v>
      </c>
      <c r="E25" s="73">
        <f>'g+q'!M26</f>
        <v>0</v>
      </c>
      <c r="F25" s="73">
        <f>'g+q'!N26</f>
        <v>-72.80000000000001</v>
      </c>
      <c r="G25" s="73">
        <f>'g+q'!O26</f>
        <v>32.479999999999976</v>
      </c>
      <c r="H25" s="73">
        <f>'g+q'!P26</f>
        <v>-16.8</v>
      </c>
    </row>
    <row r="26" spans="2:8" ht="12" customHeight="1" hidden="1">
      <c r="B26" s="23" t="s">
        <v>23</v>
      </c>
      <c r="C26" s="50">
        <f t="shared" si="1"/>
        <v>3.0000000000000004</v>
      </c>
      <c r="D26" s="50">
        <f t="shared" si="0"/>
        <v>3.0000000000000004</v>
      </c>
      <c r="E26" s="73">
        <f>'g+q'!M27</f>
        <v>0</v>
      </c>
      <c r="F26" s="73">
        <f>'g+q'!N27</f>
        <v>-84.00000000000003</v>
      </c>
      <c r="G26" s="73">
        <f>'g+q'!O27</f>
        <v>17.99999999999997</v>
      </c>
      <c r="H26" s="73">
        <f>'g+q'!P27</f>
        <v>-18.000000000000032</v>
      </c>
    </row>
    <row r="27" spans="2:8" ht="12" customHeight="1" hidden="1">
      <c r="B27" s="23" t="s">
        <v>24</v>
      </c>
      <c r="C27" s="50">
        <f t="shared" si="1"/>
        <v>3.2000000000000006</v>
      </c>
      <c r="D27" s="50">
        <f t="shared" si="0"/>
        <v>3.2000000000000006</v>
      </c>
      <c r="E27" s="73">
        <f>'g+q'!M28</f>
        <v>0</v>
      </c>
      <c r="F27" s="73">
        <f>'g+q'!N28</f>
        <v>-95.20000000000003</v>
      </c>
      <c r="G27" s="73">
        <f>'g+q'!O28</f>
        <v>11.519999999999982</v>
      </c>
      <c r="H27" s="73">
        <f>'g+q'!P28</f>
        <v>-29.44000000000004</v>
      </c>
    </row>
    <row r="28" spans="2:8" ht="12" customHeight="1" hidden="1">
      <c r="B28" s="23" t="s">
        <v>25</v>
      </c>
      <c r="C28" s="50">
        <f t="shared" si="1"/>
        <v>3.400000000000001</v>
      </c>
      <c r="D28" s="50">
        <f t="shared" si="0"/>
        <v>3.400000000000001</v>
      </c>
      <c r="E28" s="73">
        <f>'g+q'!M29</f>
        <v>0</v>
      </c>
      <c r="F28" s="73">
        <f>'g+q'!N29</f>
        <v>-106.40000000000005</v>
      </c>
      <c r="G28" s="73">
        <f>'g+q'!O29</f>
        <v>4.079999999999956</v>
      </c>
      <c r="H28" s="73">
        <f>'g+q'!P29</f>
        <v>-42.16000000000005</v>
      </c>
    </row>
    <row r="29" spans="2:8" ht="12" customHeight="1" hidden="1">
      <c r="B29" s="23" t="s">
        <v>26</v>
      </c>
      <c r="C29" s="50">
        <f t="shared" si="1"/>
        <v>3.600000000000001</v>
      </c>
      <c r="D29" s="50">
        <f t="shared" si="0"/>
        <v>3.600000000000001</v>
      </c>
      <c r="E29" s="73">
        <f>'g+q'!M30</f>
        <v>0</v>
      </c>
      <c r="F29" s="73">
        <f>'g+q'!N30</f>
        <v>-117.60000000000005</v>
      </c>
      <c r="G29" s="73">
        <f>'g+q'!O30</f>
        <v>0</v>
      </c>
      <c r="H29" s="73">
        <f>'g+q'!P30</f>
        <v>-60.4800000000001</v>
      </c>
    </row>
    <row r="30" spans="2:8" ht="12" customHeight="1" hidden="1">
      <c r="B30" s="23" t="s">
        <v>27</v>
      </c>
      <c r="C30" s="50">
        <f t="shared" si="1"/>
        <v>3.800000000000001</v>
      </c>
      <c r="D30" s="50">
        <f t="shared" si="0"/>
        <v>3.800000000000001</v>
      </c>
      <c r="E30" s="73">
        <f>'g+q'!M31</f>
        <v>0</v>
      </c>
      <c r="F30" s="73">
        <f>'g+q'!N31</f>
        <v>-128.80000000000007</v>
      </c>
      <c r="G30" s="73">
        <f>'g+q'!O31</f>
        <v>0</v>
      </c>
      <c r="H30" s="73">
        <f>'g+q'!P31</f>
        <v>-85.12000000000012</v>
      </c>
    </row>
    <row r="31" spans="2:8" ht="14.25">
      <c r="B31" s="46" t="s">
        <v>49</v>
      </c>
      <c r="C31" s="49">
        <f t="shared" si="1"/>
        <v>4.000000000000001</v>
      </c>
      <c r="D31" s="49">
        <f t="shared" si="0"/>
        <v>4.000000000000001</v>
      </c>
      <c r="E31" s="48">
        <f>'g+q'!M32</f>
        <v>0</v>
      </c>
      <c r="F31" s="48">
        <f>'g+q'!N32</f>
        <v>-140.00000000000006</v>
      </c>
      <c r="G31" s="48">
        <f>'g+q'!O32</f>
        <v>0</v>
      </c>
      <c r="H31" s="48">
        <f>'g+q'!P32</f>
        <v>-112</v>
      </c>
    </row>
    <row r="32" spans="2:8" ht="14.25">
      <c r="B32" s="25" t="s">
        <v>50</v>
      </c>
      <c r="C32" s="51">
        <v>0</v>
      </c>
      <c r="D32" s="51">
        <f>$C$4+C32</f>
        <v>4</v>
      </c>
      <c r="E32" s="47">
        <f>'g+q'!M33</f>
        <v>140</v>
      </c>
      <c r="F32" s="47">
        <f>'g+q'!N33</f>
        <v>0</v>
      </c>
      <c r="G32" s="47">
        <f>'g+q'!O33</f>
        <v>0</v>
      </c>
      <c r="H32" s="47">
        <f>'g+q'!P33</f>
        <v>-112</v>
      </c>
    </row>
    <row r="33" spans="2:8" ht="12" customHeight="1" hidden="1">
      <c r="B33" s="23" t="s">
        <v>28</v>
      </c>
      <c r="C33" s="50">
        <f>$C$5/20+C32</f>
        <v>0.2</v>
      </c>
      <c r="D33" s="50">
        <f aca="true" t="shared" si="2" ref="D33:D53">$C$4+C33</f>
        <v>4.2</v>
      </c>
      <c r="E33" s="73">
        <f>'g+q'!M34</f>
        <v>128.8</v>
      </c>
      <c r="F33" s="73">
        <f>'g+q'!N34</f>
        <v>0</v>
      </c>
      <c r="G33" s="73">
        <f>'g+q'!O34</f>
        <v>0</v>
      </c>
      <c r="H33" s="73">
        <f>'g+q'!P34</f>
        <v>-85.12</v>
      </c>
    </row>
    <row r="34" spans="2:8" ht="12" customHeight="1" hidden="1">
      <c r="B34" s="23" t="s">
        <v>29</v>
      </c>
      <c r="C34" s="50">
        <f aca="true" t="shared" si="3" ref="C34:C52">$C$5/20+C33</f>
        <v>0.4</v>
      </c>
      <c r="D34" s="50">
        <f t="shared" si="2"/>
        <v>4.4</v>
      </c>
      <c r="E34" s="73">
        <f>'g+q'!M35</f>
        <v>117.6</v>
      </c>
      <c r="F34" s="73">
        <f>'g+q'!N35</f>
        <v>0</v>
      </c>
      <c r="G34" s="73">
        <f>'g+q'!O35</f>
        <v>0</v>
      </c>
      <c r="H34" s="73">
        <f>'g+q'!P35</f>
        <v>-60.480000000000004</v>
      </c>
    </row>
    <row r="35" spans="2:8" ht="12" customHeight="1" hidden="1">
      <c r="B35" s="23" t="s">
        <v>30</v>
      </c>
      <c r="C35" s="50">
        <f t="shared" si="3"/>
        <v>0.6000000000000001</v>
      </c>
      <c r="D35" s="50">
        <f t="shared" si="2"/>
        <v>4.6</v>
      </c>
      <c r="E35" s="73">
        <f>'g+q'!M36</f>
        <v>106.39999999999999</v>
      </c>
      <c r="F35" s="73">
        <f>'g+q'!N36</f>
        <v>0</v>
      </c>
      <c r="G35" s="73">
        <f>'g+q'!O36</f>
        <v>4.0800000000000045</v>
      </c>
      <c r="H35" s="73">
        <f>'g+q'!P36</f>
        <v>-42.16</v>
      </c>
    </row>
    <row r="36" spans="2:8" ht="12" customHeight="1" hidden="1">
      <c r="B36" s="23" t="s">
        <v>31</v>
      </c>
      <c r="C36" s="50">
        <f t="shared" si="3"/>
        <v>0.8</v>
      </c>
      <c r="D36" s="50">
        <f t="shared" si="2"/>
        <v>4.8</v>
      </c>
      <c r="E36" s="73">
        <f>'g+q'!M37</f>
        <v>95.19999999999999</v>
      </c>
      <c r="F36" s="73">
        <f>'g+q'!N37</f>
        <v>0</v>
      </c>
      <c r="G36" s="73">
        <f>'g+q'!O37</f>
        <v>11.520000000000001</v>
      </c>
      <c r="H36" s="73">
        <f>'g+q'!P37</f>
        <v>-29.44</v>
      </c>
    </row>
    <row r="37" spans="2:8" ht="12" customHeight="1" hidden="1">
      <c r="B37" s="23" t="s">
        <v>32</v>
      </c>
      <c r="C37" s="50">
        <f t="shared" si="3"/>
        <v>1</v>
      </c>
      <c r="D37" s="50">
        <f t="shared" si="2"/>
        <v>5</v>
      </c>
      <c r="E37" s="73">
        <f>'g+q'!M38</f>
        <v>84</v>
      </c>
      <c r="F37" s="73">
        <f>'g+q'!N38</f>
        <v>0</v>
      </c>
      <c r="G37" s="73">
        <f>'g+q'!O38</f>
        <v>18</v>
      </c>
      <c r="H37" s="73">
        <f>'g+q'!P38</f>
        <v>-18</v>
      </c>
    </row>
    <row r="38" spans="2:8" ht="12" customHeight="1" hidden="1">
      <c r="B38" s="23" t="s">
        <v>33</v>
      </c>
      <c r="C38" s="50">
        <f t="shared" si="3"/>
        <v>1.2</v>
      </c>
      <c r="D38" s="50">
        <f t="shared" si="2"/>
        <v>5.2</v>
      </c>
      <c r="E38" s="73">
        <f>'g+q'!M39</f>
        <v>72.80000000000001</v>
      </c>
      <c r="F38" s="73">
        <f>'g+q'!N39</f>
        <v>0</v>
      </c>
      <c r="G38" s="73">
        <f>'g+q'!O39</f>
        <v>32.48</v>
      </c>
      <c r="H38" s="73">
        <f>'g+q'!P39</f>
        <v>-16.8</v>
      </c>
    </row>
    <row r="39" spans="2:8" ht="12" customHeight="1" hidden="1">
      <c r="B39" s="23" t="s">
        <v>34</v>
      </c>
      <c r="C39" s="50">
        <f t="shared" si="3"/>
        <v>1.4</v>
      </c>
      <c r="D39" s="50">
        <f t="shared" si="2"/>
        <v>5.4</v>
      </c>
      <c r="E39" s="73">
        <f>'g+q'!M40</f>
        <v>61.60000000000001</v>
      </c>
      <c r="F39" s="73">
        <f>'g+q'!N40</f>
        <v>0</v>
      </c>
      <c r="G39" s="73">
        <f>'g+q'!O40</f>
        <v>44.72</v>
      </c>
      <c r="H39" s="73">
        <f>'g+q'!P40</f>
        <v>-15.600000000000001</v>
      </c>
    </row>
    <row r="40" spans="2:8" ht="12" customHeight="1" hidden="1">
      <c r="B40" s="23" t="s">
        <v>35</v>
      </c>
      <c r="C40" s="50">
        <f t="shared" si="3"/>
        <v>1.5999999999999999</v>
      </c>
      <c r="D40" s="50">
        <f t="shared" si="2"/>
        <v>5.6</v>
      </c>
      <c r="E40" s="73">
        <f>'g+q'!M41</f>
        <v>50.400000000000006</v>
      </c>
      <c r="F40" s="73">
        <f>'g+q'!N41</f>
        <v>0</v>
      </c>
      <c r="G40" s="73">
        <f>'g+q'!O41</f>
        <v>54.719999999999985</v>
      </c>
      <c r="H40" s="73">
        <f>'g+q'!P41</f>
        <v>-14.4</v>
      </c>
    </row>
    <row r="41" spans="2:8" ht="12" customHeight="1" hidden="1">
      <c r="B41" s="23" t="s">
        <v>36</v>
      </c>
      <c r="C41" s="50">
        <f t="shared" si="3"/>
        <v>1.7999999999999998</v>
      </c>
      <c r="D41" s="50">
        <f t="shared" si="2"/>
        <v>5.8</v>
      </c>
      <c r="E41" s="73">
        <f>'g+q'!M42</f>
        <v>39.20000000000001</v>
      </c>
      <c r="F41" s="73">
        <f>'g+q'!N42</f>
        <v>0</v>
      </c>
      <c r="G41" s="73">
        <f>'g+q'!O42</f>
        <v>62.480000000000004</v>
      </c>
      <c r="H41" s="73">
        <f>'g+q'!P42</f>
        <v>-13.200000000000001</v>
      </c>
    </row>
    <row r="42" spans="2:8" ht="12" customHeight="1" hidden="1">
      <c r="B42" s="23" t="s">
        <v>37</v>
      </c>
      <c r="C42" s="50">
        <f t="shared" si="3"/>
        <v>1.9999999999999998</v>
      </c>
      <c r="D42" s="50">
        <f t="shared" si="2"/>
        <v>6</v>
      </c>
      <c r="E42" s="73">
        <f>'g+q'!M43</f>
        <v>28.000000000000014</v>
      </c>
      <c r="F42" s="73">
        <f>'g+q'!N43</f>
        <v>0</v>
      </c>
      <c r="G42" s="73">
        <f>'g+q'!O43</f>
        <v>67.99999999999999</v>
      </c>
      <c r="H42" s="73">
        <f>'g+q'!P43</f>
        <v>-12.000000000000002</v>
      </c>
    </row>
    <row r="43" spans="2:8" ht="12" customHeight="1" hidden="1">
      <c r="B43" s="23" t="s">
        <v>38</v>
      </c>
      <c r="C43" s="50">
        <f t="shared" si="3"/>
        <v>2.1999999999999997</v>
      </c>
      <c r="D43" s="50">
        <f t="shared" si="2"/>
        <v>6.199999999999999</v>
      </c>
      <c r="E43" s="73">
        <f>'g+q'!M44</f>
        <v>16.80000000000001</v>
      </c>
      <c r="F43" s="73">
        <f>'g+q'!N44</f>
        <v>0</v>
      </c>
      <c r="G43" s="73">
        <f>'g+q'!O44</f>
        <v>71.27999999999999</v>
      </c>
      <c r="H43" s="73">
        <f>'g+q'!P44</f>
        <v>-10.8</v>
      </c>
    </row>
    <row r="44" spans="2:8" ht="12" customHeight="1" hidden="1">
      <c r="B44" s="23" t="s">
        <v>39</v>
      </c>
      <c r="C44" s="50">
        <f t="shared" si="3"/>
        <v>2.4</v>
      </c>
      <c r="D44" s="50">
        <f t="shared" si="2"/>
        <v>6.4</v>
      </c>
      <c r="E44" s="73">
        <f>'g+q'!M45</f>
        <v>9.200000000000003</v>
      </c>
      <c r="F44" s="73">
        <f>'g+q'!N45</f>
        <v>-3.5999999999999943</v>
      </c>
      <c r="G44" s="73">
        <f>'g+q'!O45</f>
        <v>72.32</v>
      </c>
      <c r="H44" s="73">
        <f>'g+q'!P45</f>
        <v>-9.600000000000001</v>
      </c>
    </row>
    <row r="45" spans="2:8" ht="12" customHeight="1" hidden="1">
      <c r="B45" s="23" t="s">
        <v>40</v>
      </c>
      <c r="C45" s="50">
        <f t="shared" si="3"/>
        <v>2.6</v>
      </c>
      <c r="D45" s="50">
        <f t="shared" si="2"/>
        <v>6.6</v>
      </c>
      <c r="E45" s="73">
        <f>'g+q'!M46</f>
        <v>6</v>
      </c>
      <c r="F45" s="73">
        <f>'g+q'!N46</f>
        <v>-11.600000000000009</v>
      </c>
      <c r="G45" s="73">
        <f>'g+q'!O46</f>
        <v>71.11999999999999</v>
      </c>
      <c r="H45" s="73">
        <f>'g+q'!P46</f>
        <v>-8.399999999999999</v>
      </c>
    </row>
    <row r="46" spans="2:8" ht="12" customHeight="1" hidden="1">
      <c r="B46" s="23" t="s">
        <v>41</v>
      </c>
      <c r="C46" s="50">
        <f t="shared" si="3"/>
        <v>2.8000000000000003</v>
      </c>
      <c r="D46" s="50">
        <f t="shared" si="2"/>
        <v>6.800000000000001</v>
      </c>
      <c r="E46" s="73">
        <f>'g+q'!M47</f>
        <v>6</v>
      </c>
      <c r="F46" s="73">
        <f>'g+q'!N47</f>
        <v>-22.80000000000001</v>
      </c>
      <c r="G46" s="73">
        <f>'g+q'!O47</f>
        <v>67.68</v>
      </c>
      <c r="H46" s="73">
        <f>'g+q'!P47</f>
        <v>-7.199999999999999</v>
      </c>
    </row>
    <row r="47" spans="2:8" ht="12" customHeight="1" hidden="1">
      <c r="B47" s="23" t="s">
        <v>42</v>
      </c>
      <c r="C47" s="50">
        <f t="shared" si="3"/>
        <v>3.0000000000000004</v>
      </c>
      <c r="D47" s="50">
        <f t="shared" si="2"/>
        <v>7</v>
      </c>
      <c r="E47" s="73">
        <f>'g+q'!M48</f>
        <v>6</v>
      </c>
      <c r="F47" s="73">
        <f>'g+q'!N48</f>
        <v>-34.00000000000003</v>
      </c>
      <c r="G47" s="73">
        <f>'g+q'!O48</f>
        <v>61.99999999999996</v>
      </c>
      <c r="H47" s="73">
        <f>'g+q'!P48</f>
        <v>-5.9999999999999964</v>
      </c>
    </row>
    <row r="48" spans="2:8" ht="12" customHeight="1" hidden="1">
      <c r="B48" s="23" t="s">
        <v>43</v>
      </c>
      <c r="C48" s="50">
        <f t="shared" si="3"/>
        <v>3.2000000000000006</v>
      </c>
      <c r="D48" s="50">
        <f t="shared" si="2"/>
        <v>7.200000000000001</v>
      </c>
      <c r="E48" s="73">
        <f>'g+q'!M49</f>
        <v>6</v>
      </c>
      <c r="F48" s="73">
        <f>'g+q'!N49</f>
        <v>-45.20000000000003</v>
      </c>
      <c r="G48" s="73">
        <f>'g+q'!O49</f>
        <v>54.079999999999984</v>
      </c>
      <c r="H48" s="73">
        <f>'g+q'!P49</f>
        <v>-4.799999999999997</v>
      </c>
    </row>
    <row r="49" spans="2:8" ht="12" customHeight="1" hidden="1">
      <c r="B49" s="23" t="s">
        <v>44</v>
      </c>
      <c r="C49" s="50">
        <f t="shared" si="3"/>
        <v>3.400000000000001</v>
      </c>
      <c r="D49" s="50">
        <f t="shared" si="2"/>
        <v>7.4</v>
      </c>
      <c r="E49" s="73">
        <f>'g+q'!M50</f>
        <v>6</v>
      </c>
      <c r="F49" s="73">
        <f>'g+q'!N50</f>
        <v>-56.40000000000005</v>
      </c>
      <c r="G49" s="73">
        <f>'g+q'!O50</f>
        <v>43.91999999999993</v>
      </c>
      <c r="H49" s="73">
        <f>'g+q'!P50</f>
        <v>-3.5999999999999943</v>
      </c>
    </row>
    <row r="50" spans="2:8" ht="12" customHeight="1" hidden="1">
      <c r="B50" s="23" t="s">
        <v>45</v>
      </c>
      <c r="C50" s="50">
        <f t="shared" si="3"/>
        <v>3.600000000000001</v>
      </c>
      <c r="D50" s="50">
        <f t="shared" si="2"/>
        <v>7.600000000000001</v>
      </c>
      <c r="E50" s="73">
        <f>'g+q'!M51</f>
        <v>6</v>
      </c>
      <c r="F50" s="73">
        <f>'g+q'!N51</f>
        <v>-67.60000000000005</v>
      </c>
      <c r="G50" s="73">
        <f>'g+q'!O51</f>
        <v>31.519999999999953</v>
      </c>
      <c r="H50" s="73">
        <f>'g+q'!P51</f>
        <v>-2.399999999999995</v>
      </c>
    </row>
    <row r="51" spans="2:8" ht="12" customHeight="1" hidden="1">
      <c r="B51" s="23" t="s">
        <v>46</v>
      </c>
      <c r="C51" s="50">
        <f t="shared" si="3"/>
        <v>3.800000000000001</v>
      </c>
      <c r="D51" s="50">
        <f t="shared" si="2"/>
        <v>7.800000000000001</v>
      </c>
      <c r="E51" s="73">
        <f>'g+q'!M52</f>
        <v>6</v>
      </c>
      <c r="F51" s="73">
        <f>'g+q'!N52</f>
        <v>-78.80000000000007</v>
      </c>
      <c r="G51" s="73">
        <f>'g+q'!O52</f>
        <v>16.879999999999967</v>
      </c>
      <c r="H51" s="73">
        <f>'g+q'!P52</f>
        <v>-1.1999999999999922</v>
      </c>
    </row>
    <row r="52" spans="2:8" ht="14.25">
      <c r="B52" s="25" t="s">
        <v>51</v>
      </c>
      <c r="C52" s="51">
        <f t="shared" si="3"/>
        <v>4.000000000000001</v>
      </c>
      <c r="D52" s="51">
        <f t="shared" si="2"/>
        <v>8</v>
      </c>
      <c r="E52" s="47">
        <f>'g+q'!M53</f>
        <v>6</v>
      </c>
      <c r="F52" s="47">
        <f>'g+q'!N53</f>
        <v>-90.00000000000006</v>
      </c>
      <c r="G52" s="47">
        <f>'g+q'!O53</f>
        <v>0</v>
      </c>
      <c r="H52" s="47">
        <f>'g+q'!P53</f>
        <v>0</v>
      </c>
    </row>
    <row r="53" spans="2:8" ht="14.25">
      <c r="B53" s="25" t="s">
        <v>52</v>
      </c>
      <c r="C53" s="51">
        <f>C52</f>
        <v>4.000000000000001</v>
      </c>
      <c r="D53" s="51">
        <f t="shared" si="2"/>
        <v>8</v>
      </c>
      <c r="E53" s="47">
        <f>'g+q'!M54</f>
        <v>0</v>
      </c>
      <c r="F53" s="47">
        <f>'g+q'!N54</f>
        <v>0</v>
      </c>
      <c r="G53" s="47">
        <f>'g+q'!O54</f>
        <v>0</v>
      </c>
      <c r="H53" s="47">
        <f>'g+q'!P54</f>
        <v>0</v>
      </c>
    </row>
    <row r="54" ht="14.25"/>
    <row r="55" spans="6:10" ht="14.25">
      <c r="F55" s="72" t="s">
        <v>84</v>
      </c>
      <c r="G55" s="4"/>
      <c r="H55" s="4"/>
      <c r="I55" s="4"/>
      <c r="J55" s="4"/>
    </row>
    <row r="56" spans="6:10" ht="14.25">
      <c r="F56" s="72" t="str">
        <f>'g+q'!E57</f>
        <v>Max</v>
      </c>
      <c r="G56" s="18"/>
      <c r="H56" s="4"/>
      <c r="I56" s="4"/>
      <c r="J56" s="4"/>
    </row>
    <row r="57" spans="2:10" ht="14.25">
      <c r="B57" s="91"/>
      <c r="C57" s="94"/>
      <c r="D57" s="3" t="s">
        <v>53</v>
      </c>
      <c r="E57" s="81"/>
      <c r="F57" s="78">
        <f>'g+q'!G58</f>
        <v>90</v>
      </c>
      <c r="G57" s="35"/>
      <c r="H57" s="4"/>
      <c r="I57" s="4"/>
      <c r="J57" s="4"/>
    </row>
    <row r="58" spans="2:10" ht="14.25">
      <c r="B58" s="92" t="str">
        <f>'g+q'!B59</f>
        <v>Reazioni</v>
      </c>
      <c r="C58" s="65"/>
      <c r="D58" s="3" t="s">
        <v>54</v>
      </c>
      <c r="E58" s="81"/>
      <c r="F58" s="78">
        <f>'g+q'!G59</f>
        <v>280.00000000000006</v>
      </c>
      <c r="G58" s="35"/>
      <c r="H58" s="4"/>
      <c r="I58" s="4"/>
      <c r="J58" s="4"/>
    </row>
    <row r="59" spans="2:10" ht="14.25">
      <c r="B59" s="93"/>
      <c r="C59" s="95"/>
      <c r="D59" s="3" t="s">
        <v>55</v>
      </c>
      <c r="E59" s="81"/>
      <c r="F59" s="78">
        <f>'g+q'!G60</f>
        <v>90.00000000000006</v>
      </c>
      <c r="G59" s="35"/>
      <c r="H59" s="4"/>
      <c r="I59" s="4"/>
      <c r="J59" s="4"/>
    </row>
    <row r="60" spans="2:10" ht="14.25">
      <c r="B60" s="91"/>
      <c r="C60" s="94"/>
      <c r="D60" s="3" t="s">
        <v>59</v>
      </c>
      <c r="E60" s="81"/>
      <c r="F60" s="78">
        <f>'g+q'!G61</f>
        <v>1.5999999999999999</v>
      </c>
      <c r="G60" s="35"/>
      <c r="H60" s="4"/>
      <c r="I60" s="4"/>
      <c r="J60" s="4"/>
    </row>
    <row r="61" spans="2:10" ht="14.25">
      <c r="B61" s="93" t="str">
        <f>'g+q'!B62</f>
        <v>campata 1</v>
      </c>
      <c r="C61" s="95"/>
      <c r="D61" s="3" t="s">
        <v>60</v>
      </c>
      <c r="E61" s="81"/>
      <c r="F61" s="78">
        <f>'g+q'!G62</f>
        <v>72.32</v>
      </c>
      <c r="G61" s="35"/>
      <c r="H61" s="4"/>
      <c r="I61" s="4"/>
      <c r="J61" s="4"/>
    </row>
    <row r="62" spans="2:10" ht="14.25">
      <c r="B62" s="91"/>
      <c r="C62" s="94"/>
      <c r="D62" s="3" t="s">
        <v>59</v>
      </c>
      <c r="E62" s="81"/>
      <c r="F62" s="78">
        <f>'g+q'!G63</f>
        <v>2.4</v>
      </c>
      <c r="G62" s="35"/>
      <c r="H62" s="4"/>
      <c r="I62" s="4"/>
      <c r="J62" s="4"/>
    </row>
    <row r="63" spans="2:10" ht="14.25">
      <c r="B63" s="93" t="str">
        <f>'g+q'!B64</f>
        <v>campata 2</v>
      </c>
      <c r="C63" s="95"/>
      <c r="D63" s="3" t="s">
        <v>60</v>
      </c>
      <c r="E63" s="81"/>
      <c r="F63" s="78">
        <f>'g+q'!G64</f>
        <v>72.32</v>
      </c>
      <c r="G63" s="35"/>
      <c r="H63" s="4"/>
      <c r="I63" s="4"/>
      <c r="J63" s="4"/>
    </row>
    <row r="64" spans="2:10" ht="14.25">
      <c r="B64" s="65"/>
      <c r="C64" s="4"/>
      <c r="D64" s="4"/>
      <c r="E64" s="4"/>
      <c r="F64" s="4"/>
      <c r="G64" s="4"/>
      <c r="H64" s="4"/>
      <c r="I64" s="4"/>
      <c r="J64" s="4"/>
    </row>
    <row r="65" spans="2:10" ht="14.25">
      <c r="B65" s="65"/>
      <c r="C65" s="4"/>
      <c r="D65" s="4"/>
      <c r="E65" s="4"/>
      <c r="F65" s="4"/>
      <c r="G65" s="4"/>
      <c r="H65" s="4"/>
      <c r="I65" s="4"/>
      <c r="J65" s="4"/>
    </row>
    <row r="66" ht="14.25"/>
    <row r="67" ht="14.25"/>
    <row r="68" ht="14.25"/>
    <row r="69" ht="14.25"/>
    <row r="98" ht="14.25"/>
    <row r="99" ht="14.25"/>
    <row r="101" ht="14.25"/>
  </sheetData>
  <sheetProtection password="DCD7" sheet="1" objects="1"/>
  <printOptions horizontalCentered="1"/>
  <pageMargins left="0.52" right="0.43" top="0.984251968503937" bottom="0.984251968503937" header="0.5118110236220472" footer="0.5118110236220472"/>
  <pageSetup horizontalDpi="300" verticalDpi="300" orientation="portrait" paperSize="9" r:id="rId5"/>
  <headerFooter alignWithMargins="0">
    <oddHeader>&amp;C&amp;"Comic Sans MS,Normale"&amp;9© Carlo Palatella carlopala@tiscali.it http://web.tiscali.it/Didattica pag. &amp;P di &amp;N</oddHeader>
  </headerFooter>
  <drawing r:id="rId3"/>
  <legacyDrawing r:id="rId2"/>
  <picture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>
    <tabColor theme="0" tint="-0.1499900072813034"/>
  </sheetPr>
  <dimension ref="A1:R65"/>
  <sheetViews>
    <sheetView showGridLines="0" zoomScalePageLayoutView="0" workbookViewId="0" topLeftCell="A1">
      <selection activeCell="R63" sqref="R63"/>
    </sheetView>
  </sheetViews>
  <sheetFormatPr defaultColWidth="9.33203125" defaultRowHeight="12.75"/>
  <cols>
    <col min="1" max="1" width="8" style="2" customWidth="1"/>
    <col min="2" max="2" width="8.16015625" style="2" customWidth="1"/>
    <col min="3" max="4" width="10.83203125" style="2" customWidth="1"/>
    <col min="5" max="16" width="8.16015625" style="2" customWidth="1"/>
    <col min="17" max="16384" width="9.33203125" style="2" customWidth="1"/>
  </cols>
  <sheetData>
    <row r="1" spans="2:4" ht="29.25" customHeight="1">
      <c r="B1" s="1" t="s">
        <v>88</v>
      </c>
      <c r="D1" s="1"/>
    </row>
    <row r="2" spans="3:15" ht="33" customHeight="1">
      <c r="C2" s="64" t="s">
        <v>68</v>
      </c>
      <c r="D2" s="64" t="s">
        <v>73</v>
      </c>
      <c r="E2" s="64" t="s">
        <v>72</v>
      </c>
      <c r="H2" s="61"/>
      <c r="I2" s="62"/>
      <c r="M2" s="4"/>
      <c r="N2" s="18"/>
      <c r="O2" s="4"/>
    </row>
    <row r="3" spans="3:18" ht="12" customHeight="1">
      <c r="C3" s="23">
        <v>1</v>
      </c>
      <c r="D3" s="60">
        <f>Dati!C4</f>
        <v>4</v>
      </c>
      <c r="E3" s="60">
        <f>Dati!E4</f>
        <v>32</v>
      </c>
      <c r="G3" s="59" t="s">
        <v>76</v>
      </c>
      <c r="H3" s="63">
        <f>Dati!H5</f>
        <v>1</v>
      </c>
      <c r="I3" s="62"/>
      <c r="M3" s="4"/>
      <c r="N3" s="18"/>
      <c r="O3" s="4"/>
      <c r="Q3" s="4"/>
      <c r="R3" s="4"/>
    </row>
    <row r="4" spans="3:18" ht="12" customHeight="1">
      <c r="C4" s="23">
        <v>2</v>
      </c>
      <c r="D4" s="60">
        <f>Dati!C5</f>
        <v>4</v>
      </c>
      <c r="E4" s="60">
        <f>Dati!E5</f>
        <v>32</v>
      </c>
      <c r="G4" s="59" t="s">
        <v>77</v>
      </c>
      <c r="H4" s="63">
        <f>Dati!J5</f>
        <v>1</v>
      </c>
      <c r="I4" s="62"/>
      <c r="M4" s="4"/>
      <c r="N4" s="18"/>
      <c r="O4" s="4"/>
      <c r="Q4" s="5"/>
      <c r="R4" s="4"/>
    </row>
    <row r="5" spans="17:18" ht="12" customHeight="1">
      <c r="Q5" s="5"/>
      <c r="R5" s="4"/>
    </row>
    <row r="6" spans="3:12" ht="12" customHeight="1">
      <c r="C6" s="6" t="s">
        <v>0</v>
      </c>
      <c r="D6" s="7"/>
      <c r="E6" s="8" t="s">
        <v>1</v>
      </c>
      <c r="F6" s="9"/>
      <c r="G6" s="8" t="s">
        <v>2</v>
      </c>
      <c r="H6" s="9"/>
      <c r="I6" s="8" t="s">
        <v>3</v>
      </c>
      <c r="J6" s="9"/>
      <c r="K6" s="8" t="s">
        <v>1</v>
      </c>
      <c r="L6" s="9"/>
    </row>
    <row r="7" spans="3:16" ht="12" customHeight="1">
      <c r="C7" s="10" t="s">
        <v>61</v>
      </c>
      <c r="D7" s="11"/>
      <c r="E7" s="12">
        <f>E3*H3</f>
        <v>32</v>
      </c>
      <c r="F7" s="13"/>
      <c r="G7" s="12">
        <f>E3*H3</f>
        <v>32</v>
      </c>
      <c r="H7" s="13"/>
      <c r="I7" s="14">
        <f>E3*H4</f>
        <v>32</v>
      </c>
      <c r="J7" s="15"/>
      <c r="K7" s="12">
        <f>E3*H4</f>
        <v>32</v>
      </c>
      <c r="L7" s="13"/>
      <c r="M7" s="16"/>
      <c r="N7" s="16"/>
      <c r="O7" s="16"/>
      <c r="P7" s="16"/>
    </row>
    <row r="8" spans="3:16" ht="12" customHeight="1">
      <c r="C8" s="10" t="s">
        <v>62</v>
      </c>
      <c r="D8" s="17"/>
      <c r="E8" s="12">
        <f>E4*H3</f>
        <v>32</v>
      </c>
      <c r="F8" s="13"/>
      <c r="G8" s="14">
        <f>E4*H4</f>
        <v>32</v>
      </c>
      <c r="H8" s="15"/>
      <c r="I8" s="14">
        <f>E4*H3</f>
        <v>32</v>
      </c>
      <c r="J8" s="15"/>
      <c r="K8" s="12">
        <f>E4*H4</f>
        <v>32</v>
      </c>
      <c r="L8" s="13"/>
      <c r="M8" s="18"/>
      <c r="N8" s="18"/>
      <c r="O8" s="18"/>
      <c r="P8" s="18"/>
    </row>
    <row r="9" spans="2:16" ht="12" customHeight="1">
      <c r="B9" s="18"/>
      <c r="C9" s="19" t="str">
        <f>Dati!C8</f>
        <v>Ascissa</v>
      </c>
      <c r="D9" s="20"/>
      <c r="E9" s="21" t="s">
        <v>78</v>
      </c>
      <c r="F9" s="22" t="s">
        <v>79</v>
      </c>
      <c r="G9" s="21" t="s">
        <v>78</v>
      </c>
      <c r="H9" s="22" t="s">
        <v>79</v>
      </c>
      <c r="I9" s="21" t="s">
        <v>78</v>
      </c>
      <c r="J9" s="22" t="s">
        <v>79</v>
      </c>
      <c r="K9" s="21" t="s">
        <v>78</v>
      </c>
      <c r="L9" s="22" t="s">
        <v>79</v>
      </c>
      <c r="M9" s="17" t="s">
        <v>64</v>
      </c>
      <c r="N9" s="17" t="s">
        <v>65</v>
      </c>
      <c r="O9" s="53" t="s">
        <v>66</v>
      </c>
      <c r="P9" s="53" t="s">
        <v>67</v>
      </c>
    </row>
    <row r="10" spans="2:16" ht="12" customHeight="1">
      <c r="B10" s="23" t="str">
        <f>Dati!B9</f>
        <v>Sezione</v>
      </c>
      <c r="C10" s="24" t="str">
        <f>Dati!C9</f>
        <v>relativa</v>
      </c>
      <c r="D10" s="24" t="str">
        <f>Dati!D9</f>
        <v>progress.</v>
      </c>
      <c r="E10" s="25" t="s">
        <v>5</v>
      </c>
      <c r="F10" s="25" t="s">
        <v>6</v>
      </c>
      <c r="G10" s="25" t="s">
        <v>5</v>
      </c>
      <c r="H10" s="25" t="s">
        <v>6</v>
      </c>
      <c r="I10" s="25" t="s">
        <v>5</v>
      </c>
      <c r="J10" s="25" t="s">
        <v>6</v>
      </c>
      <c r="K10" s="25" t="s">
        <v>5</v>
      </c>
      <c r="L10" s="25" t="s">
        <v>6</v>
      </c>
      <c r="M10" s="17" t="s">
        <v>5</v>
      </c>
      <c r="N10" s="17" t="s">
        <v>5</v>
      </c>
      <c r="O10" s="53" t="s">
        <v>6</v>
      </c>
      <c r="P10" s="53" t="s">
        <v>6</v>
      </c>
    </row>
    <row r="11" spans="2:16" ht="12" customHeight="1">
      <c r="B11" s="46" t="str">
        <f>Dati!B10</f>
        <v>As</v>
      </c>
      <c r="C11" s="49">
        <f>Dati!C10</f>
        <v>0</v>
      </c>
      <c r="D11" s="49">
        <f>Dati!D10</f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48">
        <f>MAX(E11,G11,I11,K11,0)</f>
        <v>0</v>
      </c>
      <c r="N11" s="48">
        <f>MIN(E11,G11,I11,K11,0)</f>
        <v>0</v>
      </c>
      <c r="O11" s="48">
        <f>MAX(F11,H11,J11,L11,0)</f>
        <v>0</v>
      </c>
      <c r="P11" s="48">
        <f>MIN(F11,H11,J11,L11,0)</f>
        <v>0</v>
      </c>
    </row>
    <row r="12" spans="2:16" ht="12" customHeight="1">
      <c r="B12" s="46" t="str">
        <f>Dati!B11</f>
        <v>Ad</v>
      </c>
      <c r="C12" s="49">
        <f>Dati!C11</f>
        <v>0</v>
      </c>
      <c r="D12" s="49">
        <f>Dati!D11</f>
        <v>0</v>
      </c>
      <c r="E12" s="27">
        <f>TaglioAd(F32,F11,$D$3,E$7)</f>
        <v>48</v>
      </c>
      <c r="F12" s="26">
        <v>0</v>
      </c>
      <c r="G12" s="27">
        <f>TaglioAd(H32,H11,$D$3,G$7)</f>
        <v>48</v>
      </c>
      <c r="H12" s="26">
        <v>0</v>
      </c>
      <c r="I12" s="27">
        <f>TaglioAd(J32,J11,$D$3,I$7)</f>
        <v>48</v>
      </c>
      <c r="J12" s="26">
        <v>0</v>
      </c>
      <c r="K12" s="27">
        <f>TaglioAd(L32,L11,$D$3,K$7)</f>
        <v>48</v>
      </c>
      <c r="L12" s="26">
        <v>0</v>
      </c>
      <c r="M12" s="48">
        <f>MAX(E12,G12,I12,K12,0)</f>
        <v>48</v>
      </c>
      <c r="N12" s="48">
        <f>MIN(E12,G12,I12,K12,0)</f>
        <v>0</v>
      </c>
      <c r="O12" s="48">
        <f>MAX(F12,H12,J12,L12,0)</f>
        <v>0</v>
      </c>
      <c r="P12" s="48">
        <f>MIN(F12,H12,J12,L12,0)</f>
        <v>0</v>
      </c>
    </row>
    <row r="13" spans="2:16" ht="12" customHeight="1" hidden="1">
      <c r="B13" s="23" t="str">
        <f>Dati!B12</f>
        <v>AB1</v>
      </c>
      <c r="C13" s="50">
        <f>Dati!C12</f>
        <v>0.2</v>
      </c>
      <c r="D13" s="50">
        <f>Dati!D12</f>
        <v>0.2</v>
      </c>
      <c r="E13" s="45">
        <f aca="true" t="shared" si="0" ref="E13:E32">Tx(E$12,E$7,$C13)</f>
        <v>41.6</v>
      </c>
      <c r="F13" s="45">
        <f aca="true" t="shared" si="1" ref="F13:F31">Mx(F$12,E$12,E$7,$C13)</f>
        <v>8.96</v>
      </c>
      <c r="G13" s="45">
        <f aca="true" t="shared" si="2" ref="G13:G32">Tx(G$12,G$7,$C13)</f>
        <v>41.6</v>
      </c>
      <c r="H13" s="45">
        <f aca="true" t="shared" si="3" ref="H13:H31">Mx(H$12,G$12,G$7,$C13)</f>
        <v>8.96</v>
      </c>
      <c r="I13" s="45">
        <f aca="true" t="shared" si="4" ref="I13:I32">Tx(I$12,I$7,$C13)</f>
        <v>41.6</v>
      </c>
      <c r="J13" s="45">
        <f aca="true" t="shared" si="5" ref="J13:J31">Mx(J$12,I$12,I$7,$C13)</f>
        <v>8.96</v>
      </c>
      <c r="K13" s="45">
        <f aca="true" t="shared" si="6" ref="K13:K32">Tx(K$12,K$7,$C13)</f>
        <v>41.6</v>
      </c>
      <c r="L13" s="45">
        <f aca="true" t="shared" si="7" ref="L13:L31">Mx(L$12,K$12,K$7,$C13)</f>
        <v>8.96</v>
      </c>
      <c r="M13" s="52">
        <f>MAX(E13,G13,I13,K13,0)</f>
        <v>41.6</v>
      </c>
      <c r="N13" s="52">
        <f>MIN(E13,G13,I13,K13,0)</f>
        <v>0</v>
      </c>
      <c r="O13" s="54">
        <f>MAX(F13,H13,J13,L13,0)</f>
        <v>8.96</v>
      </c>
      <c r="P13" s="54">
        <f>MIN(F13,H13,J13,L13,0)</f>
        <v>0</v>
      </c>
    </row>
    <row r="14" spans="2:16" ht="12" customHeight="1" hidden="1">
      <c r="B14" s="23" t="str">
        <f>Dati!B13</f>
        <v>AB2</v>
      </c>
      <c r="C14" s="50">
        <f>Dati!C13</f>
        <v>0.4</v>
      </c>
      <c r="D14" s="50">
        <f>Dati!D13</f>
        <v>0.4</v>
      </c>
      <c r="E14" s="45">
        <f t="shared" si="0"/>
        <v>35.2</v>
      </c>
      <c r="F14" s="45">
        <f t="shared" si="1"/>
        <v>16.64</v>
      </c>
      <c r="G14" s="45">
        <f t="shared" si="2"/>
        <v>35.2</v>
      </c>
      <c r="H14" s="45">
        <f t="shared" si="3"/>
        <v>16.64</v>
      </c>
      <c r="I14" s="45">
        <f t="shared" si="4"/>
        <v>35.2</v>
      </c>
      <c r="J14" s="45">
        <f t="shared" si="5"/>
        <v>16.64</v>
      </c>
      <c r="K14" s="45">
        <f t="shared" si="6"/>
        <v>35.2</v>
      </c>
      <c r="L14" s="45">
        <f t="shared" si="7"/>
        <v>16.64</v>
      </c>
      <c r="M14" s="52">
        <f aca="true" t="shared" si="8" ref="M14:M31">MAX(E14,G14,I14,K14,0)</f>
        <v>35.2</v>
      </c>
      <c r="N14" s="52">
        <f aca="true" t="shared" si="9" ref="N14:N31">MIN(E14,G14,I14,K14,0)</f>
        <v>0</v>
      </c>
      <c r="O14" s="54">
        <f aca="true" t="shared" si="10" ref="O14:O31">MAX(F14,H14,J14,L14,0)</f>
        <v>16.64</v>
      </c>
      <c r="P14" s="54">
        <f aca="true" t="shared" si="11" ref="P14:P31">MIN(F14,H14,J14,L14,0)</f>
        <v>0</v>
      </c>
    </row>
    <row r="15" spans="2:16" ht="12" customHeight="1" hidden="1">
      <c r="B15" s="23" t="str">
        <f>Dati!B14</f>
        <v>AB3</v>
      </c>
      <c r="C15" s="50">
        <f>Dati!C14</f>
        <v>0.6000000000000001</v>
      </c>
      <c r="D15" s="50">
        <f>Dati!D14</f>
        <v>0.6000000000000001</v>
      </c>
      <c r="E15" s="45">
        <f t="shared" si="0"/>
        <v>28.799999999999997</v>
      </c>
      <c r="F15" s="45">
        <f t="shared" si="1"/>
        <v>23.040000000000003</v>
      </c>
      <c r="G15" s="45">
        <f t="shared" si="2"/>
        <v>28.799999999999997</v>
      </c>
      <c r="H15" s="45">
        <f t="shared" si="3"/>
        <v>23.040000000000003</v>
      </c>
      <c r="I15" s="45">
        <f t="shared" si="4"/>
        <v>28.799999999999997</v>
      </c>
      <c r="J15" s="45">
        <f t="shared" si="5"/>
        <v>23.040000000000003</v>
      </c>
      <c r="K15" s="45">
        <f t="shared" si="6"/>
        <v>28.799999999999997</v>
      </c>
      <c r="L15" s="45">
        <f t="shared" si="7"/>
        <v>23.040000000000003</v>
      </c>
      <c r="M15" s="52">
        <f t="shared" si="8"/>
        <v>28.799999999999997</v>
      </c>
      <c r="N15" s="52">
        <f t="shared" si="9"/>
        <v>0</v>
      </c>
      <c r="O15" s="54">
        <f t="shared" si="10"/>
        <v>23.040000000000003</v>
      </c>
      <c r="P15" s="54">
        <f t="shared" si="11"/>
        <v>0</v>
      </c>
    </row>
    <row r="16" spans="2:16" ht="12" customHeight="1" hidden="1">
      <c r="B16" s="23" t="str">
        <f>Dati!B15</f>
        <v>AB4</v>
      </c>
      <c r="C16" s="50">
        <f>Dati!C15</f>
        <v>0.8</v>
      </c>
      <c r="D16" s="50">
        <f>Dati!D15</f>
        <v>0.8</v>
      </c>
      <c r="E16" s="45">
        <f t="shared" si="0"/>
        <v>22.4</v>
      </c>
      <c r="F16" s="45">
        <f t="shared" si="1"/>
        <v>28.160000000000004</v>
      </c>
      <c r="G16" s="45">
        <f t="shared" si="2"/>
        <v>22.4</v>
      </c>
      <c r="H16" s="45">
        <f t="shared" si="3"/>
        <v>28.160000000000004</v>
      </c>
      <c r="I16" s="45">
        <f t="shared" si="4"/>
        <v>22.4</v>
      </c>
      <c r="J16" s="45">
        <f t="shared" si="5"/>
        <v>28.160000000000004</v>
      </c>
      <c r="K16" s="45">
        <f t="shared" si="6"/>
        <v>22.4</v>
      </c>
      <c r="L16" s="45">
        <f t="shared" si="7"/>
        <v>28.160000000000004</v>
      </c>
      <c r="M16" s="52">
        <f t="shared" si="8"/>
        <v>22.4</v>
      </c>
      <c r="N16" s="52">
        <f t="shared" si="9"/>
        <v>0</v>
      </c>
      <c r="O16" s="54">
        <f t="shared" si="10"/>
        <v>28.160000000000004</v>
      </c>
      <c r="P16" s="54">
        <f t="shared" si="11"/>
        <v>0</v>
      </c>
    </row>
    <row r="17" spans="2:16" ht="12" customHeight="1" hidden="1">
      <c r="B17" s="23" t="str">
        <f>Dati!B16</f>
        <v>AB5</v>
      </c>
      <c r="C17" s="50">
        <f>Dati!C16</f>
        <v>1</v>
      </c>
      <c r="D17" s="50">
        <f>Dati!D16</f>
        <v>1</v>
      </c>
      <c r="E17" s="45">
        <f t="shared" si="0"/>
        <v>16</v>
      </c>
      <c r="F17" s="45">
        <f t="shared" si="1"/>
        <v>32</v>
      </c>
      <c r="G17" s="45">
        <f t="shared" si="2"/>
        <v>16</v>
      </c>
      <c r="H17" s="45">
        <f t="shared" si="3"/>
        <v>32</v>
      </c>
      <c r="I17" s="45">
        <f t="shared" si="4"/>
        <v>16</v>
      </c>
      <c r="J17" s="45">
        <f t="shared" si="5"/>
        <v>32</v>
      </c>
      <c r="K17" s="45">
        <f t="shared" si="6"/>
        <v>16</v>
      </c>
      <c r="L17" s="45">
        <f t="shared" si="7"/>
        <v>32</v>
      </c>
      <c r="M17" s="52">
        <f t="shared" si="8"/>
        <v>16</v>
      </c>
      <c r="N17" s="52">
        <f t="shared" si="9"/>
        <v>0</v>
      </c>
      <c r="O17" s="54">
        <f t="shared" si="10"/>
        <v>32</v>
      </c>
      <c r="P17" s="54">
        <f t="shared" si="11"/>
        <v>0</v>
      </c>
    </row>
    <row r="18" spans="2:16" ht="12" customHeight="1" hidden="1">
      <c r="B18" s="23" t="str">
        <f>Dati!B17</f>
        <v>AB6</v>
      </c>
      <c r="C18" s="50">
        <f>Dati!C17</f>
        <v>1.2</v>
      </c>
      <c r="D18" s="50">
        <f>Dati!D17</f>
        <v>1.2</v>
      </c>
      <c r="E18" s="45">
        <f t="shared" si="0"/>
        <v>9.600000000000001</v>
      </c>
      <c r="F18" s="45">
        <f t="shared" si="1"/>
        <v>34.559999999999995</v>
      </c>
      <c r="G18" s="45">
        <f t="shared" si="2"/>
        <v>9.600000000000001</v>
      </c>
      <c r="H18" s="45">
        <f t="shared" si="3"/>
        <v>34.559999999999995</v>
      </c>
      <c r="I18" s="45">
        <f t="shared" si="4"/>
        <v>9.600000000000001</v>
      </c>
      <c r="J18" s="45">
        <f t="shared" si="5"/>
        <v>34.559999999999995</v>
      </c>
      <c r="K18" s="45">
        <f t="shared" si="6"/>
        <v>9.600000000000001</v>
      </c>
      <c r="L18" s="45">
        <f t="shared" si="7"/>
        <v>34.559999999999995</v>
      </c>
      <c r="M18" s="52">
        <f t="shared" si="8"/>
        <v>9.600000000000001</v>
      </c>
      <c r="N18" s="52">
        <f t="shared" si="9"/>
        <v>0</v>
      </c>
      <c r="O18" s="54">
        <f t="shared" si="10"/>
        <v>34.559999999999995</v>
      </c>
      <c r="P18" s="54">
        <f t="shared" si="11"/>
        <v>0</v>
      </c>
    </row>
    <row r="19" spans="2:16" ht="12" customHeight="1" hidden="1">
      <c r="B19" s="23" t="str">
        <f>Dati!B18</f>
        <v>AB7</v>
      </c>
      <c r="C19" s="50">
        <f>Dati!C18</f>
        <v>1.4</v>
      </c>
      <c r="D19" s="50">
        <f>Dati!D18</f>
        <v>1.4</v>
      </c>
      <c r="E19" s="45">
        <f t="shared" si="0"/>
        <v>3.200000000000003</v>
      </c>
      <c r="F19" s="45">
        <f t="shared" si="1"/>
        <v>35.83999999999999</v>
      </c>
      <c r="G19" s="45">
        <f t="shared" si="2"/>
        <v>3.200000000000003</v>
      </c>
      <c r="H19" s="45">
        <f t="shared" si="3"/>
        <v>35.83999999999999</v>
      </c>
      <c r="I19" s="45">
        <f t="shared" si="4"/>
        <v>3.200000000000003</v>
      </c>
      <c r="J19" s="45">
        <f t="shared" si="5"/>
        <v>35.83999999999999</v>
      </c>
      <c r="K19" s="45">
        <f t="shared" si="6"/>
        <v>3.200000000000003</v>
      </c>
      <c r="L19" s="45">
        <f t="shared" si="7"/>
        <v>35.83999999999999</v>
      </c>
      <c r="M19" s="52">
        <f t="shared" si="8"/>
        <v>3.200000000000003</v>
      </c>
      <c r="N19" s="52">
        <f t="shared" si="9"/>
        <v>0</v>
      </c>
      <c r="O19" s="54">
        <f t="shared" si="10"/>
        <v>35.83999999999999</v>
      </c>
      <c r="P19" s="54">
        <f t="shared" si="11"/>
        <v>0</v>
      </c>
    </row>
    <row r="20" spans="2:16" ht="12" customHeight="1" hidden="1">
      <c r="B20" s="23" t="str">
        <f>Dati!B19</f>
        <v>AB8</v>
      </c>
      <c r="C20" s="50">
        <f>Dati!C19</f>
        <v>1.5999999999999999</v>
      </c>
      <c r="D20" s="50">
        <f>Dati!D19</f>
        <v>1.5999999999999999</v>
      </c>
      <c r="E20" s="45">
        <f t="shared" si="0"/>
        <v>-3.1999999999999957</v>
      </c>
      <c r="F20" s="45">
        <f t="shared" si="1"/>
        <v>35.84</v>
      </c>
      <c r="G20" s="45">
        <f t="shared" si="2"/>
        <v>-3.1999999999999957</v>
      </c>
      <c r="H20" s="45">
        <f t="shared" si="3"/>
        <v>35.84</v>
      </c>
      <c r="I20" s="45">
        <f t="shared" si="4"/>
        <v>-3.1999999999999957</v>
      </c>
      <c r="J20" s="45">
        <f t="shared" si="5"/>
        <v>35.84</v>
      </c>
      <c r="K20" s="45">
        <f t="shared" si="6"/>
        <v>-3.1999999999999957</v>
      </c>
      <c r="L20" s="45">
        <f t="shared" si="7"/>
        <v>35.84</v>
      </c>
      <c r="M20" s="52">
        <f t="shared" si="8"/>
        <v>0</v>
      </c>
      <c r="N20" s="52">
        <f t="shared" si="9"/>
        <v>-3.1999999999999957</v>
      </c>
      <c r="O20" s="54">
        <f t="shared" si="10"/>
        <v>35.84</v>
      </c>
      <c r="P20" s="54">
        <f t="shared" si="11"/>
        <v>0</v>
      </c>
    </row>
    <row r="21" spans="2:16" ht="12" customHeight="1" hidden="1">
      <c r="B21" s="23" t="str">
        <f>Dati!B20</f>
        <v>AB9</v>
      </c>
      <c r="C21" s="50">
        <f>Dati!C20</f>
        <v>1.7999999999999998</v>
      </c>
      <c r="D21" s="50">
        <f>Dati!D20</f>
        <v>1.7999999999999998</v>
      </c>
      <c r="E21" s="45">
        <f t="shared" si="0"/>
        <v>-9.599999999999994</v>
      </c>
      <c r="F21" s="45">
        <f t="shared" si="1"/>
        <v>34.56</v>
      </c>
      <c r="G21" s="45">
        <f t="shared" si="2"/>
        <v>-9.599999999999994</v>
      </c>
      <c r="H21" s="45">
        <f t="shared" si="3"/>
        <v>34.56</v>
      </c>
      <c r="I21" s="45">
        <f t="shared" si="4"/>
        <v>-9.599999999999994</v>
      </c>
      <c r="J21" s="45">
        <f t="shared" si="5"/>
        <v>34.56</v>
      </c>
      <c r="K21" s="45">
        <f t="shared" si="6"/>
        <v>-9.599999999999994</v>
      </c>
      <c r="L21" s="45">
        <f t="shared" si="7"/>
        <v>34.56</v>
      </c>
      <c r="M21" s="52">
        <f t="shared" si="8"/>
        <v>0</v>
      </c>
      <c r="N21" s="52">
        <f t="shared" si="9"/>
        <v>-9.599999999999994</v>
      </c>
      <c r="O21" s="54">
        <f t="shared" si="10"/>
        <v>34.56</v>
      </c>
      <c r="P21" s="54">
        <f t="shared" si="11"/>
        <v>0</v>
      </c>
    </row>
    <row r="22" spans="2:16" ht="12" customHeight="1" hidden="1">
      <c r="B22" s="23" t="str">
        <f>Dati!B21</f>
        <v>AB10</v>
      </c>
      <c r="C22" s="50">
        <f>Dati!C21</f>
        <v>1.9999999999999998</v>
      </c>
      <c r="D22" s="50">
        <f>Dati!D21</f>
        <v>1.9999999999999998</v>
      </c>
      <c r="E22" s="45">
        <f t="shared" si="0"/>
        <v>-15.999999999999993</v>
      </c>
      <c r="F22" s="45">
        <f t="shared" si="1"/>
        <v>32</v>
      </c>
      <c r="G22" s="45">
        <f t="shared" si="2"/>
        <v>-15.999999999999993</v>
      </c>
      <c r="H22" s="45">
        <f t="shared" si="3"/>
        <v>32</v>
      </c>
      <c r="I22" s="45">
        <f t="shared" si="4"/>
        <v>-15.999999999999993</v>
      </c>
      <c r="J22" s="45">
        <f t="shared" si="5"/>
        <v>32</v>
      </c>
      <c r="K22" s="45">
        <f t="shared" si="6"/>
        <v>-15.999999999999993</v>
      </c>
      <c r="L22" s="45">
        <f t="shared" si="7"/>
        <v>32</v>
      </c>
      <c r="M22" s="52">
        <f t="shared" si="8"/>
        <v>0</v>
      </c>
      <c r="N22" s="52">
        <f t="shared" si="9"/>
        <v>-15.999999999999993</v>
      </c>
      <c r="O22" s="54">
        <f t="shared" si="10"/>
        <v>32</v>
      </c>
      <c r="P22" s="54">
        <f t="shared" si="11"/>
        <v>0</v>
      </c>
    </row>
    <row r="23" spans="2:16" ht="12" customHeight="1" hidden="1">
      <c r="B23" s="23" t="str">
        <f>Dati!B22</f>
        <v>AB11</v>
      </c>
      <c r="C23" s="50">
        <f>Dati!C22</f>
        <v>2.1999999999999997</v>
      </c>
      <c r="D23" s="50">
        <f>Dati!D22</f>
        <v>2.1999999999999997</v>
      </c>
      <c r="E23" s="45">
        <f t="shared" si="0"/>
        <v>-22.39999999999999</v>
      </c>
      <c r="F23" s="45">
        <f t="shared" si="1"/>
        <v>28.16000000000001</v>
      </c>
      <c r="G23" s="45">
        <f t="shared" si="2"/>
        <v>-22.39999999999999</v>
      </c>
      <c r="H23" s="45">
        <f t="shared" si="3"/>
        <v>28.16000000000001</v>
      </c>
      <c r="I23" s="45">
        <f t="shared" si="4"/>
        <v>-22.39999999999999</v>
      </c>
      <c r="J23" s="45">
        <f t="shared" si="5"/>
        <v>28.16000000000001</v>
      </c>
      <c r="K23" s="45">
        <f t="shared" si="6"/>
        <v>-22.39999999999999</v>
      </c>
      <c r="L23" s="45">
        <f t="shared" si="7"/>
        <v>28.16000000000001</v>
      </c>
      <c r="M23" s="52">
        <f t="shared" si="8"/>
        <v>0</v>
      </c>
      <c r="N23" s="52">
        <f t="shared" si="9"/>
        <v>-22.39999999999999</v>
      </c>
      <c r="O23" s="54">
        <f t="shared" si="10"/>
        <v>28.16000000000001</v>
      </c>
      <c r="P23" s="54">
        <f t="shared" si="11"/>
        <v>0</v>
      </c>
    </row>
    <row r="24" spans="2:16" ht="12" customHeight="1" hidden="1">
      <c r="B24" s="23" t="str">
        <f>Dati!B23</f>
        <v>AB12</v>
      </c>
      <c r="C24" s="50">
        <f>Dati!C23</f>
        <v>2.4</v>
      </c>
      <c r="D24" s="50">
        <f>Dati!D23</f>
        <v>2.4</v>
      </c>
      <c r="E24" s="45">
        <f t="shared" si="0"/>
        <v>-28.799999999999997</v>
      </c>
      <c r="F24" s="45">
        <f t="shared" si="1"/>
        <v>23.039999999999992</v>
      </c>
      <c r="G24" s="45">
        <f t="shared" si="2"/>
        <v>-28.799999999999997</v>
      </c>
      <c r="H24" s="45">
        <f t="shared" si="3"/>
        <v>23.039999999999992</v>
      </c>
      <c r="I24" s="45">
        <f t="shared" si="4"/>
        <v>-28.799999999999997</v>
      </c>
      <c r="J24" s="45">
        <f t="shared" si="5"/>
        <v>23.039999999999992</v>
      </c>
      <c r="K24" s="45">
        <f t="shared" si="6"/>
        <v>-28.799999999999997</v>
      </c>
      <c r="L24" s="45">
        <f t="shared" si="7"/>
        <v>23.039999999999992</v>
      </c>
      <c r="M24" s="52">
        <f t="shared" si="8"/>
        <v>0</v>
      </c>
      <c r="N24" s="52">
        <f t="shared" si="9"/>
        <v>-28.799999999999997</v>
      </c>
      <c r="O24" s="54">
        <f t="shared" si="10"/>
        <v>23.039999999999992</v>
      </c>
      <c r="P24" s="54">
        <f t="shared" si="11"/>
        <v>0</v>
      </c>
    </row>
    <row r="25" spans="2:16" ht="12" customHeight="1" hidden="1">
      <c r="B25" s="23" t="str">
        <f>Dati!B24</f>
        <v>AB13</v>
      </c>
      <c r="C25" s="50">
        <f>Dati!C24</f>
        <v>2.6</v>
      </c>
      <c r="D25" s="50">
        <f>Dati!D24</f>
        <v>2.6</v>
      </c>
      <c r="E25" s="45">
        <f t="shared" si="0"/>
        <v>-35.2</v>
      </c>
      <c r="F25" s="45">
        <f t="shared" si="1"/>
        <v>16.64</v>
      </c>
      <c r="G25" s="45">
        <f t="shared" si="2"/>
        <v>-35.2</v>
      </c>
      <c r="H25" s="45">
        <f t="shared" si="3"/>
        <v>16.64</v>
      </c>
      <c r="I25" s="45">
        <f t="shared" si="4"/>
        <v>-35.2</v>
      </c>
      <c r="J25" s="45">
        <f t="shared" si="5"/>
        <v>16.64</v>
      </c>
      <c r="K25" s="45">
        <f t="shared" si="6"/>
        <v>-35.2</v>
      </c>
      <c r="L25" s="45">
        <f t="shared" si="7"/>
        <v>16.64</v>
      </c>
      <c r="M25" s="52">
        <f t="shared" si="8"/>
        <v>0</v>
      </c>
      <c r="N25" s="52">
        <f t="shared" si="9"/>
        <v>-35.2</v>
      </c>
      <c r="O25" s="54">
        <f t="shared" si="10"/>
        <v>16.64</v>
      </c>
      <c r="P25" s="54">
        <f t="shared" si="11"/>
        <v>0</v>
      </c>
    </row>
    <row r="26" spans="2:16" ht="12" customHeight="1" hidden="1">
      <c r="B26" s="23" t="str">
        <f>Dati!B25</f>
        <v>AB14</v>
      </c>
      <c r="C26" s="50">
        <f>Dati!C25</f>
        <v>2.8000000000000003</v>
      </c>
      <c r="D26" s="50">
        <f>Dati!D25</f>
        <v>2.8000000000000003</v>
      </c>
      <c r="E26" s="45">
        <f t="shared" si="0"/>
        <v>-41.60000000000001</v>
      </c>
      <c r="F26" s="45">
        <f t="shared" si="1"/>
        <v>8.95999999999998</v>
      </c>
      <c r="G26" s="45">
        <f t="shared" si="2"/>
        <v>-41.60000000000001</v>
      </c>
      <c r="H26" s="45">
        <f t="shared" si="3"/>
        <v>8.95999999999998</v>
      </c>
      <c r="I26" s="45">
        <f t="shared" si="4"/>
        <v>-41.60000000000001</v>
      </c>
      <c r="J26" s="45">
        <f t="shared" si="5"/>
        <v>8.95999999999998</v>
      </c>
      <c r="K26" s="45">
        <f t="shared" si="6"/>
        <v>-41.60000000000001</v>
      </c>
      <c r="L26" s="45">
        <f t="shared" si="7"/>
        <v>8.95999999999998</v>
      </c>
      <c r="M26" s="52">
        <f t="shared" si="8"/>
        <v>0</v>
      </c>
      <c r="N26" s="52">
        <f t="shared" si="9"/>
        <v>-41.60000000000001</v>
      </c>
      <c r="O26" s="54">
        <f t="shared" si="10"/>
        <v>8.95999999999998</v>
      </c>
      <c r="P26" s="54">
        <f t="shared" si="11"/>
        <v>0</v>
      </c>
    </row>
    <row r="27" spans="2:16" ht="12" customHeight="1" hidden="1">
      <c r="B27" s="23" t="str">
        <f>Dati!B26</f>
        <v>AB15</v>
      </c>
      <c r="C27" s="50">
        <f>Dati!C26</f>
        <v>3.0000000000000004</v>
      </c>
      <c r="D27" s="50">
        <f>Dati!D26</f>
        <v>3.0000000000000004</v>
      </c>
      <c r="E27" s="45">
        <f t="shared" si="0"/>
        <v>-48.000000000000014</v>
      </c>
      <c r="F27" s="45">
        <f t="shared" si="1"/>
        <v>-2.842170943040401E-14</v>
      </c>
      <c r="G27" s="45">
        <f t="shared" si="2"/>
        <v>-48.000000000000014</v>
      </c>
      <c r="H27" s="45">
        <f t="shared" si="3"/>
        <v>-2.842170943040401E-14</v>
      </c>
      <c r="I27" s="45">
        <f t="shared" si="4"/>
        <v>-48.000000000000014</v>
      </c>
      <c r="J27" s="45">
        <f t="shared" si="5"/>
        <v>-2.842170943040401E-14</v>
      </c>
      <c r="K27" s="45">
        <f t="shared" si="6"/>
        <v>-48.000000000000014</v>
      </c>
      <c r="L27" s="45">
        <f t="shared" si="7"/>
        <v>-2.842170943040401E-14</v>
      </c>
      <c r="M27" s="52">
        <f t="shared" si="8"/>
        <v>0</v>
      </c>
      <c r="N27" s="52">
        <f t="shared" si="9"/>
        <v>-48.000000000000014</v>
      </c>
      <c r="O27" s="54">
        <f t="shared" si="10"/>
        <v>0</v>
      </c>
      <c r="P27" s="54">
        <f t="shared" si="11"/>
        <v>-2.842170943040401E-14</v>
      </c>
    </row>
    <row r="28" spans="2:16" ht="12" customHeight="1" hidden="1">
      <c r="B28" s="23" t="str">
        <f>Dati!B27</f>
        <v>AB16</v>
      </c>
      <c r="C28" s="50">
        <f>Dati!C27</f>
        <v>3.2000000000000006</v>
      </c>
      <c r="D28" s="50">
        <f>Dati!D27</f>
        <v>3.2000000000000006</v>
      </c>
      <c r="E28" s="45">
        <f t="shared" si="0"/>
        <v>-54.40000000000002</v>
      </c>
      <c r="F28" s="45">
        <f t="shared" si="1"/>
        <v>-10.240000000000038</v>
      </c>
      <c r="G28" s="45">
        <f t="shared" si="2"/>
        <v>-54.40000000000002</v>
      </c>
      <c r="H28" s="45">
        <f t="shared" si="3"/>
        <v>-10.240000000000038</v>
      </c>
      <c r="I28" s="45">
        <f t="shared" si="4"/>
        <v>-54.40000000000002</v>
      </c>
      <c r="J28" s="45">
        <f t="shared" si="5"/>
        <v>-10.240000000000038</v>
      </c>
      <c r="K28" s="45">
        <f t="shared" si="6"/>
        <v>-54.40000000000002</v>
      </c>
      <c r="L28" s="45">
        <f t="shared" si="7"/>
        <v>-10.240000000000038</v>
      </c>
      <c r="M28" s="52">
        <f t="shared" si="8"/>
        <v>0</v>
      </c>
      <c r="N28" s="52">
        <f t="shared" si="9"/>
        <v>-54.40000000000002</v>
      </c>
      <c r="O28" s="54">
        <f t="shared" si="10"/>
        <v>0</v>
      </c>
      <c r="P28" s="54">
        <f t="shared" si="11"/>
        <v>-10.240000000000038</v>
      </c>
    </row>
    <row r="29" spans="2:16" ht="12" customHeight="1" hidden="1">
      <c r="B29" s="23" t="str">
        <f>Dati!B28</f>
        <v>AB17</v>
      </c>
      <c r="C29" s="50">
        <f>Dati!C28</f>
        <v>3.400000000000001</v>
      </c>
      <c r="D29" s="50">
        <f>Dati!D28</f>
        <v>3.400000000000001</v>
      </c>
      <c r="E29" s="45">
        <f t="shared" si="0"/>
        <v>-60.800000000000026</v>
      </c>
      <c r="F29" s="45">
        <f t="shared" si="1"/>
        <v>-21.760000000000048</v>
      </c>
      <c r="G29" s="45">
        <f t="shared" si="2"/>
        <v>-60.800000000000026</v>
      </c>
      <c r="H29" s="45">
        <f t="shared" si="3"/>
        <v>-21.760000000000048</v>
      </c>
      <c r="I29" s="45">
        <f t="shared" si="4"/>
        <v>-60.800000000000026</v>
      </c>
      <c r="J29" s="45">
        <f t="shared" si="5"/>
        <v>-21.760000000000048</v>
      </c>
      <c r="K29" s="45">
        <f t="shared" si="6"/>
        <v>-60.800000000000026</v>
      </c>
      <c r="L29" s="45">
        <f t="shared" si="7"/>
        <v>-21.760000000000048</v>
      </c>
      <c r="M29" s="52">
        <f t="shared" si="8"/>
        <v>0</v>
      </c>
      <c r="N29" s="52">
        <f t="shared" si="9"/>
        <v>-60.800000000000026</v>
      </c>
      <c r="O29" s="54">
        <f t="shared" si="10"/>
        <v>0</v>
      </c>
      <c r="P29" s="54">
        <f t="shared" si="11"/>
        <v>-21.760000000000048</v>
      </c>
    </row>
    <row r="30" spans="2:16" ht="12" customHeight="1" hidden="1">
      <c r="B30" s="23" t="str">
        <f>Dati!B29</f>
        <v>AB18</v>
      </c>
      <c r="C30" s="50">
        <f>Dati!C29</f>
        <v>3.600000000000001</v>
      </c>
      <c r="D30" s="50">
        <f>Dati!D29</f>
        <v>3.600000000000001</v>
      </c>
      <c r="E30" s="45">
        <f t="shared" si="0"/>
        <v>-67.20000000000003</v>
      </c>
      <c r="F30" s="45">
        <f t="shared" si="1"/>
        <v>-34.56000000000006</v>
      </c>
      <c r="G30" s="45">
        <f t="shared" si="2"/>
        <v>-67.20000000000003</v>
      </c>
      <c r="H30" s="45">
        <f t="shared" si="3"/>
        <v>-34.56000000000006</v>
      </c>
      <c r="I30" s="45">
        <f t="shared" si="4"/>
        <v>-67.20000000000003</v>
      </c>
      <c r="J30" s="45">
        <f t="shared" si="5"/>
        <v>-34.56000000000006</v>
      </c>
      <c r="K30" s="45">
        <f t="shared" si="6"/>
        <v>-67.20000000000003</v>
      </c>
      <c r="L30" s="45">
        <f t="shared" si="7"/>
        <v>-34.56000000000006</v>
      </c>
      <c r="M30" s="52">
        <f t="shared" si="8"/>
        <v>0</v>
      </c>
      <c r="N30" s="52">
        <f t="shared" si="9"/>
        <v>-67.20000000000003</v>
      </c>
      <c r="O30" s="54">
        <f t="shared" si="10"/>
        <v>0</v>
      </c>
      <c r="P30" s="54">
        <f t="shared" si="11"/>
        <v>-34.56000000000006</v>
      </c>
    </row>
    <row r="31" spans="2:16" ht="12" customHeight="1" hidden="1">
      <c r="B31" s="23" t="str">
        <f>Dati!B30</f>
        <v>AB19</v>
      </c>
      <c r="C31" s="50">
        <f>Dati!C30</f>
        <v>3.800000000000001</v>
      </c>
      <c r="D31" s="50">
        <f>Dati!D30</f>
        <v>3.800000000000001</v>
      </c>
      <c r="E31" s="45">
        <f t="shared" si="0"/>
        <v>-73.60000000000004</v>
      </c>
      <c r="F31" s="45">
        <f t="shared" si="1"/>
        <v>-48.64000000000007</v>
      </c>
      <c r="G31" s="45">
        <f t="shared" si="2"/>
        <v>-73.60000000000004</v>
      </c>
      <c r="H31" s="45">
        <f t="shared" si="3"/>
        <v>-48.64000000000007</v>
      </c>
      <c r="I31" s="45">
        <f t="shared" si="4"/>
        <v>-73.60000000000004</v>
      </c>
      <c r="J31" s="45">
        <f t="shared" si="5"/>
        <v>-48.64000000000007</v>
      </c>
      <c r="K31" s="45">
        <f t="shared" si="6"/>
        <v>-73.60000000000004</v>
      </c>
      <c r="L31" s="45">
        <f t="shared" si="7"/>
        <v>-48.64000000000007</v>
      </c>
      <c r="M31" s="52">
        <f t="shared" si="8"/>
        <v>0</v>
      </c>
      <c r="N31" s="52">
        <f t="shared" si="9"/>
        <v>-73.60000000000004</v>
      </c>
      <c r="O31" s="54">
        <f t="shared" si="10"/>
        <v>0</v>
      </c>
      <c r="P31" s="54">
        <f t="shared" si="11"/>
        <v>-48.64000000000007</v>
      </c>
    </row>
    <row r="32" spans="2:16" ht="12" customHeight="1">
      <c r="B32" s="46" t="str">
        <f>Dati!B31</f>
        <v>Bs</v>
      </c>
      <c r="C32" s="49">
        <f>Dati!C31</f>
        <v>4.000000000000001</v>
      </c>
      <c r="D32" s="49">
        <f>Dati!D31</f>
        <v>4.000000000000001</v>
      </c>
      <c r="E32" s="26">
        <f t="shared" si="0"/>
        <v>-80.00000000000003</v>
      </c>
      <c r="F32" s="27">
        <f>MB2Camp(E$7,E$8,$D$3,$D$4)</f>
        <v>-64</v>
      </c>
      <c r="G32" s="26">
        <f t="shared" si="2"/>
        <v>-80.00000000000003</v>
      </c>
      <c r="H32" s="27">
        <f>MB2Camp(G$7,G$8,$D$3,$D$4)</f>
        <v>-64</v>
      </c>
      <c r="I32" s="26">
        <f t="shared" si="4"/>
        <v>-80.00000000000003</v>
      </c>
      <c r="J32" s="27">
        <f>MB2Camp(I$7,I$8,$D$3,$D$4)</f>
        <v>-64</v>
      </c>
      <c r="K32" s="26">
        <f t="shared" si="6"/>
        <v>-80.00000000000003</v>
      </c>
      <c r="L32" s="27">
        <f>MB2Camp(K$7,K$8,$D$3,$D$4)</f>
        <v>-64</v>
      </c>
      <c r="M32" s="48">
        <f>MAX(E32,G32,I32,K32,0)</f>
        <v>0</v>
      </c>
      <c r="N32" s="48">
        <f>MIN(E32,G32,I32,K32,0)</f>
        <v>-80.00000000000003</v>
      </c>
      <c r="O32" s="48">
        <f>MAX(F32,H32,J32,L32,0)</f>
        <v>0</v>
      </c>
      <c r="P32" s="48">
        <f>MIN(F32,H32,J32,L32,0)</f>
        <v>-64</v>
      </c>
    </row>
    <row r="33" spans="2:16" ht="12" customHeight="1">
      <c r="B33" s="25" t="str">
        <f>Dati!B32</f>
        <v>Bd</v>
      </c>
      <c r="C33" s="51">
        <f>Dati!C32</f>
        <v>0</v>
      </c>
      <c r="D33" s="51">
        <f>Dati!D32</f>
        <v>4</v>
      </c>
      <c r="E33" s="28">
        <f>TaglioAd(F53,F32,$D$4,E$8)</f>
        <v>80</v>
      </c>
      <c r="F33" s="28">
        <f>MB2Camp(E$7,E$8,$D$3,$D$4)</f>
        <v>-64</v>
      </c>
      <c r="G33" s="28">
        <f>TaglioAd(H53,H32,$D$4,G$8)</f>
        <v>80</v>
      </c>
      <c r="H33" s="28">
        <f>MB2Camp(G$7,G$8,$D$3,$D$4)</f>
        <v>-64</v>
      </c>
      <c r="I33" s="28">
        <f>TaglioAd(J53,J32,$D$4,I$8)</f>
        <v>80</v>
      </c>
      <c r="J33" s="28">
        <f>MB2Camp(I$7,I$8,$D$3,$D$4)</f>
        <v>-64</v>
      </c>
      <c r="K33" s="28">
        <f>TaglioAd(L53,L32,$D$4,K$8)</f>
        <v>80</v>
      </c>
      <c r="L33" s="28">
        <f>MB2Camp(K$7,K$8,$D$3,$D$4)</f>
        <v>-64</v>
      </c>
      <c r="M33" s="47">
        <f>MAX(E33,G33,I33,K33,0)</f>
        <v>80</v>
      </c>
      <c r="N33" s="47">
        <f>MIN(E33,G33,I33,K33,0)</f>
        <v>0</v>
      </c>
      <c r="O33" s="47">
        <f>MAX(F33,H33,J33,L33,0)</f>
        <v>0</v>
      </c>
      <c r="P33" s="47">
        <f>MIN(F33,H33,J33,L33,0)</f>
        <v>-64</v>
      </c>
    </row>
    <row r="34" spans="2:16" ht="12" customHeight="1" hidden="1">
      <c r="B34" s="23" t="str">
        <f>Dati!B33</f>
        <v>BC1</v>
      </c>
      <c r="C34" s="50">
        <f>Dati!C33</f>
        <v>0.2</v>
      </c>
      <c r="D34" s="50">
        <f>Dati!D33</f>
        <v>4.2</v>
      </c>
      <c r="E34" s="45">
        <f aca="true" t="shared" si="12" ref="E34:E53">Tx(E$33,E$8,$C34)</f>
        <v>73.6</v>
      </c>
      <c r="F34" s="45">
        <f aca="true" t="shared" si="13" ref="F34:F52">Mx(F$33,E$33,E$8,$C34)</f>
        <v>-48.64</v>
      </c>
      <c r="G34" s="45">
        <f>Tx(G$33,G$8,$C34)</f>
        <v>73.6</v>
      </c>
      <c r="H34" s="45">
        <f aca="true" t="shared" si="14" ref="H34:H52">Mx(H$33,G$33,G$8,$C34)</f>
        <v>-48.64</v>
      </c>
      <c r="I34" s="45">
        <f aca="true" t="shared" si="15" ref="I34:I53">Tx(I$33,I$8,$C34)</f>
        <v>73.6</v>
      </c>
      <c r="J34" s="45">
        <f aca="true" t="shared" si="16" ref="J34:J52">Mx(J$33,I$33,I$8,$C34)</f>
        <v>-48.64</v>
      </c>
      <c r="K34" s="45">
        <f aca="true" t="shared" si="17" ref="K34:K53">Tx(K$33,K$8,$C34)</f>
        <v>73.6</v>
      </c>
      <c r="L34" s="45">
        <f aca="true" t="shared" si="18" ref="L34:L52">Mx(L$33,K$33,K$8,$C34)</f>
        <v>-48.64</v>
      </c>
      <c r="M34" s="52">
        <f>MAX(E34,G34,I34,K34,0)</f>
        <v>73.6</v>
      </c>
      <c r="N34" s="52">
        <f>MIN(E34,G34,I34,K34,0)</f>
        <v>0</v>
      </c>
      <c r="O34" s="54">
        <f>MAX(F34,H34,J34,L34,0)</f>
        <v>0</v>
      </c>
      <c r="P34" s="54">
        <f>MIN(F34,H34,J34,L34,0)</f>
        <v>-48.64</v>
      </c>
    </row>
    <row r="35" spans="2:16" ht="12" customHeight="1" hidden="1">
      <c r="B35" s="23" t="str">
        <f>Dati!B34</f>
        <v>BC2</v>
      </c>
      <c r="C35" s="50">
        <f>Dati!C34</f>
        <v>0.4</v>
      </c>
      <c r="D35" s="50">
        <f>Dati!D34</f>
        <v>4.4</v>
      </c>
      <c r="E35" s="45">
        <f t="shared" si="12"/>
        <v>67.2</v>
      </c>
      <c r="F35" s="45">
        <f t="shared" si="13"/>
        <v>-34.56</v>
      </c>
      <c r="G35" s="45">
        <f aca="true" t="shared" si="19" ref="G35:G53">G$33-G$8*$C35</f>
        <v>67.2</v>
      </c>
      <c r="H35" s="45">
        <f t="shared" si="14"/>
        <v>-34.56</v>
      </c>
      <c r="I35" s="45">
        <f t="shared" si="15"/>
        <v>67.2</v>
      </c>
      <c r="J35" s="45">
        <f t="shared" si="16"/>
        <v>-34.56</v>
      </c>
      <c r="K35" s="45">
        <f t="shared" si="17"/>
        <v>67.2</v>
      </c>
      <c r="L35" s="45">
        <f t="shared" si="18"/>
        <v>-34.56</v>
      </c>
      <c r="M35" s="52">
        <f aca="true" t="shared" si="20" ref="M35:M52">MAX(E35,G35,I35,K35,0)</f>
        <v>67.2</v>
      </c>
      <c r="N35" s="52">
        <f aca="true" t="shared" si="21" ref="N35:N52">MIN(E35,G35,I35,K35,0)</f>
        <v>0</v>
      </c>
      <c r="O35" s="54">
        <f aca="true" t="shared" si="22" ref="O35:O52">MAX(F35,H35,J35,L35,0)</f>
        <v>0</v>
      </c>
      <c r="P35" s="54">
        <f aca="true" t="shared" si="23" ref="P35:P52">MIN(F35,H35,J35,L35,0)</f>
        <v>-34.56</v>
      </c>
    </row>
    <row r="36" spans="2:16" ht="12" customHeight="1" hidden="1">
      <c r="B36" s="23" t="str">
        <f>Dati!B35</f>
        <v>BC3</v>
      </c>
      <c r="C36" s="50">
        <f>Dati!C35</f>
        <v>0.6000000000000001</v>
      </c>
      <c r="D36" s="50">
        <f>Dati!D35</f>
        <v>4.6</v>
      </c>
      <c r="E36" s="45">
        <f t="shared" si="12"/>
        <v>60.8</v>
      </c>
      <c r="F36" s="45">
        <f t="shared" si="13"/>
        <v>-21.759999999999994</v>
      </c>
      <c r="G36" s="45">
        <f t="shared" si="19"/>
        <v>60.8</v>
      </c>
      <c r="H36" s="45">
        <f t="shared" si="14"/>
        <v>-21.759999999999994</v>
      </c>
      <c r="I36" s="45">
        <f t="shared" si="15"/>
        <v>60.8</v>
      </c>
      <c r="J36" s="45">
        <f t="shared" si="16"/>
        <v>-21.759999999999994</v>
      </c>
      <c r="K36" s="45">
        <f t="shared" si="17"/>
        <v>60.8</v>
      </c>
      <c r="L36" s="45">
        <f t="shared" si="18"/>
        <v>-21.759999999999994</v>
      </c>
      <c r="M36" s="52">
        <f t="shared" si="20"/>
        <v>60.8</v>
      </c>
      <c r="N36" s="52">
        <f t="shared" si="21"/>
        <v>0</v>
      </c>
      <c r="O36" s="54">
        <f t="shared" si="22"/>
        <v>0</v>
      </c>
      <c r="P36" s="54">
        <f t="shared" si="23"/>
        <v>-21.759999999999994</v>
      </c>
    </row>
    <row r="37" spans="2:16" ht="12" customHeight="1" hidden="1">
      <c r="B37" s="23" t="str">
        <f>Dati!B36</f>
        <v>BC4</v>
      </c>
      <c r="C37" s="50">
        <f>Dati!C36</f>
        <v>0.8</v>
      </c>
      <c r="D37" s="50">
        <f>Dati!D36</f>
        <v>4.8</v>
      </c>
      <c r="E37" s="45">
        <f t="shared" si="12"/>
        <v>54.4</v>
      </c>
      <c r="F37" s="45">
        <f t="shared" si="13"/>
        <v>-10.240000000000002</v>
      </c>
      <c r="G37" s="45">
        <f t="shared" si="19"/>
        <v>54.4</v>
      </c>
      <c r="H37" s="45">
        <f t="shared" si="14"/>
        <v>-10.240000000000002</v>
      </c>
      <c r="I37" s="45">
        <f t="shared" si="15"/>
        <v>54.4</v>
      </c>
      <c r="J37" s="45">
        <f t="shared" si="16"/>
        <v>-10.240000000000002</v>
      </c>
      <c r="K37" s="45">
        <f t="shared" si="17"/>
        <v>54.4</v>
      </c>
      <c r="L37" s="45">
        <f t="shared" si="18"/>
        <v>-10.240000000000002</v>
      </c>
      <c r="M37" s="52">
        <f t="shared" si="20"/>
        <v>54.4</v>
      </c>
      <c r="N37" s="52">
        <f t="shared" si="21"/>
        <v>0</v>
      </c>
      <c r="O37" s="54">
        <f t="shared" si="22"/>
        <v>0</v>
      </c>
      <c r="P37" s="54">
        <f t="shared" si="23"/>
        <v>-10.240000000000002</v>
      </c>
    </row>
    <row r="38" spans="2:16" ht="12" customHeight="1" hidden="1">
      <c r="B38" s="23" t="str">
        <f>Dati!B37</f>
        <v>BC5</v>
      </c>
      <c r="C38" s="50">
        <f>Dati!C37</f>
        <v>1</v>
      </c>
      <c r="D38" s="50">
        <f>Dati!D37</f>
        <v>5</v>
      </c>
      <c r="E38" s="45">
        <f t="shared" si="12"/>
        <v>48</v>
      </c>
      <c r="F38" s="45">
        <f t="shared" si="13"/>
        <v>0</v>
      </c>
      <c r="G38" s="45">
        <f t="shared" si="19"/>
        <v>48</v>
      </c>
      <c r="H38" s="45">
        <f t="shared" si="14"/>
        <v>0</v>
      </c>
      <c r="I38" s="45">
        <f t="shared" si="15"/>
        <v>48</v>
      </c>
      <c r="J38" s="45">
        <f t="shared" si="16"/>
        <v>0</v>
      </c>
      <c r="K38" s="45">
        <f t="shared" si="17"/>
        <v>48</v>
      </c>
      <c r="L38" s="45">
        <f t="shared" si="18"/>
        <v>0</v>
      </c>
      <c r="M38" s="52">
        <f t="shared" si="20"/>
        <v>48</v>
      </c>
      <c r="N38" s="52">
        <f t="shared" si="21"/>
        <v>0</v>
      </c>
      <c r="O38" s="54">
        <f t="shared" si="22"/>
        <v>0</v>
      </c>
      <c r="P38" s="54">
        <f t="shared" si="23"/>
        <v>0</v>
      </c>
    </row>
    <row r="39" spans="2:16" ht="12" customHeight="1" hidden="1">
      <c r="B39" s="23" t="str">
        <f>Dati!B38</f>
        <v>BC6</v>
      </c>
      <c r="C39" s="50">
        <f>Dati!C38</f>
        <v>1.2</v>
      </c>
      <c r="D39" s="50">
        <f>Dati!D38</f>
        <v>5.2</v>
      </c>
      <c r="E39" s="45">
        <f t="shared" si="12"/>
        <v>41.6</v>
      </c>
      <c r="F39" s="45">
        <f t="shared" si="13"/>
        <v>8.96</v>
      </c>
      <c r="G39" s="45">
        <f t="shared" si="19"/>
        <v>41.6</v>
      </c>
      <c r="H39" s="45">
        <f t="shared" si="14"/>
        <v>8.96</v>
      </c>
      <c r="I39" s="45">
        <f t="shared" si="15"/>
        <v>41.6</v>
      </c>
      <c r="J39" s="45">
        <f t="shared" si="16"/>
        <v>8.96</v>
      </c>
      <c r="K39" s="45">
        <f t="shared" si="17"/>
        <v>41.6</v>
      </c>
      <c r="L39" s="45">
        <f t="shared" si="18"/>
        <v>8.96</v>
      </c>
      <c r="M39" s="52">
        <f t="shared" si="20"/>
        <v>41.6</v>
      </c>
      <c r="N39" s="52">
        <f t="shared" si="21"/>
        <v>0</v>
      </c>
      <c r="O39" s="54">
        <f t="shared" si="22"/>
        <v>8.96</v>
      </c>
      <c r="P39" s="54">
        <f t="shared" si="23"/>
        <v>0</v>
      </c>
    </row>
    <row r="40" spans="2:16" ht="12" customHeight="1" hidden="1">
      <c r="B40" s="23" t="str">
        <f>Dati!B39</f>
        <v>BC7</v>
      </c>
      <c r="C40" s="50">
        <f>Dati!C39</f>
        <v>1.4</v>
      </c>
      <c r="D40" s="50">
        <f>Dati!D39</f>
        <v>5.4</v>
      </c>
      <c r="E40" s="45">
        <f t="shared" si="12"/>
        <v>35.2</v>
      </c>
      <c r="F40" s="45">
        <f t="shared" si="13"/>
        <v>16.640000000000004</v>
      </c>
      <c r="G40" s="45">
        <f t="shared" si="19"/>
        <v>35.2</v>
      </c>
      <c r="H40" s="45">
        <f t="shared" si="14"/>
        <v>16.640000000000004</v>
      </c>
      <c r="I40" s="45">
        <f t="shared" si="15"/>
        <v>35.2</v>
      </c>
      <c r="J40" s="45">
        <f t="shared" si="16"/>
        <v>16.640000000000004</v>
      </c>
      <c r="K40" s="45">
        <f t="shared" si="17"/>
        <v>35.2</v>
      </c>
      <c r="L40" s="45">
        <f t="shared" si="18"/>
        <v>16.640000000000004</v>
      </c>
      <c r="M40" s="52">
        <f t="shared" si="20"/>
        <v>35.2</v>
      </c>
      <c r="N40" s="52">
        <f t="shared" si="21"/>
        <v>0</v>
      </c>
      <c r="O40" s="54">
        <f t="shared" si="22"/>
        <v>16.640000000000004</v>
      </c>
      <c r="P40" s="54">
        <f t="shared" si="23"/>
        <v>0</v>
      </c>
    </row>
    <row r="41" spans="2:16" ht="12" customHeight="1" hidden="1">
      <c r="B41" s="23" t="str">
        <f>Dati!B40</f>
        <v>BC8</v>
      </c>
      <c r="C41" s="50">
        <f>Dati!C40</f>
        <v>1.5999999999999999</v>
      </c>
      <c r="D41" s="50">
        <f>Dati!D40</f>
        <v>5.6</v>
      </c>
      <c r="E41" s="45">
        <f t="shared" si="12"/>
        <v>28.800000000000004</v>
      </c>
      <c r="F41" s="45">
        <f t="shared" si="13"/>
        <v>23.039999999999992</v>
      </c>
      <c r="G41" s="45">
        <f t="shared" si="19"/>
        <v>28.800000000000004</v>
      </c>
      <c r="H41" s="45">
        <f t="shared" si="14"/>
        <v>23.039999999999992</v>
      </c>
      <c r="I41" s="45">
        <f t="shared" si="15"/>
        <v>28.800000000000004</v>
      </c>
      <c r="J41" s="45">
        <f t="shared" si="16"/>
        <v>23.039999999999992</v>
      </c>
      <c r="K41" s="45">
        <f t="shared" si="17"/>
        <v>28.800000000000004</v>
      </c>
      <c r="L41" s="45">
        <f t="shared" si="18"/>
        <v>23.039999999999992</v>
      </c>
      <c r="M41" s="52">
        <f t="shared" si="20"/>
        <v>28.800000000000004</v>
      </c>
      <c r="N41" s="52">
        <f t="shared" si="21"/>
        <v>0</v>
      </c>
      <c r="O41" s="54">
        <f t="shared" si="22"/>
        <v>23.039999999999992</v>
      </c>
      <c r="P41" s="54">
        <f t="shared" si="23"/>
        <v>0</v>
      </c>
    </row>
    <row r="42" spans="2:16" ht="12" customHeight="1" hidden="1">
      <c r="B42" s="23" t="str">
        <f>Dati!B41</f>
        <v>BC9</v>
      </c>
      <c r="C42" s="50">
        <f>Dati!C41</f>
        <v>1.7999999999999998</v>
      </c>
      <c r="D42" s="50">
        <f>Dati!D41</f>
        <v>5.8</v>
      </c>
      <c r="E42" s="45">
        <f t="shared" si="12"/>
        <v>22.400000000000006</v>
      </c>
      <c r="F42" s="45">
        <f t="shared" si="13"/>
        <v>28.16000000000001</v>
      </c>
      <c r="G42" s="45">
        <f t="shared" si="19"/>
        <v>22.400000000000006</v>
      </c>
      <c r="H42" s="45">
        <f t="shared" si="14"/>
        <v>28.16000000000001</v>
      </c>
      <c r="I42" s="45">
        <f t="shared" si="15"/>
        <v>22.400000000000006</v>
      </c>
      <c r="J42" s="45">
        <f t="shared" si="16"/>
        <v>28.16000000000001</v>
      </c>
      <c r="K42" s="45">
        <f t="shared" si="17"/>
        <v>22.400000000000006</v>
      </c>
      <c r="L42" s="45">
        <f t="shared" si="18"/>
        <v>28.16000000000001</v>
      </c>
      <c r="M42" s="52">
        <f t="shared" si="20"/>
        <v>22.400000000000006</v>
      </c>
      <c r="N42" s="52">
        <f t="shared" si="21"/>
        <v>0</v>
      </c>
      <c r="O42" s="54">
        <f t="shared" si="22"/>
        <v>28.16000000000001</v>
      </c>
      <c r="P42" s="54">
        <f t="shared" si="23"/>
        <v>0</v>
      </c>
    </row>
    <row r="43" spans="2:16" ht="12" customHeight="1" hidden="1">
      <c r="B43" s="23" t="str">
        <f>Dati!B42</f>
        <v>BC10</v>
      </c>
      <c r="C43" s="50">
        <f>Dati!C42</f>
        <v>1.9999999999999998</v>
      </c>
      <c r="D43" s="50">
        <f>Dati!D42</f>
        <v>6</v>
      </c>
      <c r="E43" s="45">
        <f t="shared" si="12"/>
        <v>16.000000000000007</v>
      </c>
      <c r="F43" s="45">
        <f t="shared" si="13"/>
        <v>31.999999999999986</v>
      </c>
      <c r="G43" s="45">
        <f t="shared" si="19"/>
        <v>16.000000000000007</v>
      </c>
      <c r="H43" s="45">
        <f t="shared" si="14"/>
        <v>31.999999999999986</v>
      </c>
      <c r="I43" s="45">
        <f t="shared" si="15"/>
        <v>16.000000000000007</v>
      </c>
      <c r="J43" s="45">
        <f t="shared" si="16"/>
        <v>31.999999999999986</v>
      </c>
      <c r="K43" s="45">
        <f t="shared" si="17"/>
        <v>16.000000000000007</v>
      </c>
      <c r="L43" s="45">
        <f t="shared" si="18"/>
        <v>31.999999999999986</v>
      </c>
      <c r="M43" s="52">
        <f t="shared" si="20"/>
        <v>16.000000000000007</v>
      </c>
      <c r="N43" s="52">
        <f t="shared" si="21"/>
        <v>0</v>
      </c>
      <c r="O43" s="54">
        <f t="shared" si="22"/>
        <v>31.999999999999986</v>
      </c>
      <c r="P43" s="54">
        <f t="shared" si="23"/>
        <v>0</v>
      </c>
    </row>
    <row r="44" spans="2:16" ht="12" customHeight="1" hidden="1">
      <c r="B44" s="23" t="str">
        <f>Dati!B43</f>
        <v>BC11</v>
      </c>
      <c r="C44" s="50">
        <f>Dati!C43</f>
        <v>2.1999999999999997</v>
      </c>
      <c r="D44" s="50">
        <f>Dati!D43</f>
        <v>6.199999999999999</v>
      </c>
      <c r="E44" s="45">
        <f t="shared" si="12"/>
        <v>9.600000000000009</v>
      </c>
      <c r="F44" s="45">
        <f t="shared" si="13"/>
        <v>34.55999999999999</v>
      </c>
      <c r="G44" s="45">
        <f t="shared" si="19"/>
        <v>9.600000000000009</v>
      </c>
      <c r="H44" s="45">
        <f t="shared" si="14"/>
        <v>34.55999999999999</v>
      </c>
      <c r="I44" s="45">
        <f t="shared" si="15"/>
        <v>9.600000000000009</v>
      </c>
      <c r="J44" s="45">
        <f t="shared" si="16"/>
        <v>34.55999999999999</v>
      </c>
      <c r="K44" s="45">
        <f t="shared" si="17"/>
        <v>9.600000000000009</v>
      </c>
      <c r="L44" s="45">
        <f t="shared" si="18"/>
        <v>34.55999999999999</v>
      </c>
      <c r="M44" s="52">
        <f t="shared" si="20"/>
        <v>9.600000000000009</v>
      </c>
      <c r="N44" s="52">
        <f t="shared" si="21"/>
        <v>0</v>
      </c>
      <c r="O44" s="54">
        <f t="shared" si="22"/>
        <v>34.55999999999999</v>
      </c>
      <c r="P44" s="54">
        <f t="shared" si="23"/>
        <v>0</v>
      </c>
    </row>
    <row r="45" spans="2:16" ht="12" customHeight="1" hidden="1">
      <c r="B45" s="23" t="str">
        <f>Dati!B44</f>
        <v>BC12</v>
      </c>
      <c r="C45" s="50">
        <f>Dati!C44</f>
        <v>2.4</v>
      </c>
      <c r="D45" s="50">
        <f>Dati!D44</f>
        <v>6.4</v>
      </c>
      <c r="E45" s="45">
        <f t="shared" si="12"/>
        <v>3.200000000000003</v>
      </c>
      <c r="F45" s="45">
        <f t="shared" si="13"/>
        <v>35.84</v>
      </c>
      <c r="G45" s="45">
        <f t="shared" si="19"/>
        <v>3.200000000000003</v>
      </c>
      <c r="H45" s="45">
        <f t="shared" si="14"/>
        <v>35.84</v>
      </c>
      <c r="I45" s="45">
        <f t="shared" si="15"/>
        <v>3.200000000000003</v>
      </c>
      <c r="J45" s="45">
        <f t="shared" si="16"/>
        <v>35.84</v>
      </c>
      <c r="K45" s="45">
        <f t="shared" si="17"/>
        <v>3.200000000000003</v>
      </c>
      <c r="L45" s="45">
        <f t="shared" si="18"/>
        <v>35.84</v>
      </c>
      <c r="M45" s="52">
        <f t="shared" si="20"/>
        <v>3.200000000000003</v>
      </c>
      <c r="N45" s="52">
        <f t="shared" si="21"/>
        <v>0</v>
      </c>
      <c r="O45" s="54">
        <f t="shared" si="22"/>
        <v>35.84</v>
      </c>
      <c r="P45" s="54">
        <f t="shared" si="23"/>
        <v>0</v>
      </c>
    </row>
    <row r="46" spans="2:16" ht="12" customHeight="1" hidden="1">
      <c r="B46" s="23" t="str">
        <f>Dati!B45</f>
        <v>BC13</v>
      </c>
      <c r="C46" s="50">
        <f>Dati!C45</f>
        <v>2.6</v>
      </c>
      <c r="D46" s="50">
        <f>Dati!D45</f>
        <v>6.6</v>
      </c>
      <c r="E46" s="45">
        <f t="shared" si="12"/>
        <v>-3.200000000000003</v>
      </c>
      <c r="F46" s="45">
        <f t="shared" si="13"/>
        <v>35.83999999999999</v>
      </c>
      <c r="G46" s="45">
        <f t="shared" si="19"/>
        <v>-3.200000000000003</v>
      </c>
      <c r="H46" s="45">
        <f t="shared" si="14"/>
        <v>35.83999999999999</v>
      </c>
      <c r="I46" s="45">
        <f t="shared" si="15"/>
        <v>-3.200000000000003</v>
      </c>
      <c r="J46" s="45">
        <f t="shared" si="16"/>
        <v>35.83999999999999</v>
      </c>
      <c r="K46" s="45">
        <f t="shared" si="17"/>
        <v>-3.200000000000003</v>
      </c>
      <c r="L46" s="45">
        <f t="shared" si="18"/>
        <v>35.83999999999999</v>
      </c>
      <c r="M46" s="52">
        <f t="shared" si="20"/>
        <v>0</v>
      </c>
      <c r="N46" s="52">
        <f t="shared" si="21"/>
        <v>-3.200000000000003</v>
      </c>
      <c r="O46" s="54">
        <f t="shared" si="22"/>
        <v>35.83999999999999</v>
      </c>
      <c r="P46" s="54">
        <f t="shared" si="23"/>
        <v>0</v>
      </c>
    </row>
    <row r="47" spans="2:16" ht="12" customHeight="1" hidden="1">
      <c r="B47" s="23" t="str">
        <f>Dati!B46</f>
        <v>BC14</v>
      </c>
      <c r="C47" s="50">
        <f>Dati!C46</f>
        <v>2.8000000000000003</v>
      </c>
      <c r="D47" s="50">
        <f>Dati!D46</f>
        <v>6.800000000000001</v>
      </c>
      <c r="E47" s="45">
        <f t="shared" si="12"/>
        <v>-9.600000000000009</v>
      </c>
      <c r="F47" s="45">
        <f t="shared" si="13"/>
        <v>34.56</v>
      </c>
      <c r="G47" s="45">
        <f t="shared" si="19"/>
        <v>-9.600000000000009</v>
      </c>
      <c r="H47" s="45">
        <f t="shared" si="14"/>
        <v>34.56</v>
      </c>
      <c r="I47" s="45">
        <f t="shared" si="15"/>
        <v>-9.600000000000009</v>
      </c>
      <c r="J47" s="45">
        <f t="shared" si="16"/>
        <v>34.56</v>
      </c>
      <c r="K47" s="45">
        <f t="shared" si="17"/>
        <v>-9.600000000000009</v>
      </c>
      <c r="L47" s="45">
        <f t="shared" si="18"/>
        <v>34.56</v>
      </c>
      <c r="M47" s="52">
        <f t="shared" si="20"/>
        <v>0</v>
      </c>
      <c r="N47" s="52">
        <f t="shared" si="21"/>
        <v>-9.600000000000009</v>
      </c>
      <c r="O47" s="54">
        <f t="shared" si="22"/>
        <v>34.56</v>
      </c>
      <c r="P47" s="54">
        <f t="shared" si="23"/>
        <v>0</v>
      </c>
    </row>
    <row r="48" spans="2:16" ht="12" customHeight="1" hidden="1">
      <c r="B48" s="23" t="str">
        <f>Dati!B47</f>
        <v>BC15</v>
      </c>
      <c r="C48" s="50">
        <f>Dati!C47</f>
        <v>3.0000000000000004</v>
      </c>
      <c r="D48" s="50">
        <f>Dati!D47</f>
        <v>7</v>
      </c>
      <c r="E48" s="45">
        <f t="shared" si="12"/>
        <v>-16.000000000000014</v>
      </c>
      <c r="F48" s="45">
        <f t="shared" si="13"/>
        <v>31.99999999999997</v>
      </c>
      <c r="G48" s="45">
        <f t="shared" si="19"/>
        <v>-16.000000000000014</v>
      </c>
      <c r="H48" s="45">
        <f t="shared" si="14"/>
        <v>31.99999999999997</v>
      </c>
      <c r="I48" s="45">
        <f t="shared" si="15"/>
        <v>-16.000000000000014</v>
      </c>
      <c r="J48" s="45">
        <f t="shared" si="16"/>
        <v>31.99999999999997</v>
      </c>
      <c r="K48" s="45">
        <f t="shared" si="17"/>
        <v>-16.000000000000014</v>
      </c>
      <c r="L48" s="45">
        <f t="shared" si="18"/>
        <v>31.99999999999997</v>
      </c>
      <c r="M48" s="52">
        <f t="shared" si="20"/>
        <v>0</v>
      </c>
      <c r="N48" s="52">
        <f t="shared" si="21"/>
        <v>-16.000000000000014</v>
      </c>
      <c r="O48" s="54">
        <f t="shared" si="22"/>
        <v>31.99999999999997</v>
      </c>
      <c r="P48" s="54">
        <f t="shared" si="23"/>
        <v>0</v>
      </c>
    </row>
    <row r="49" spans="2:16" ht="12" customHeight="1" hidden="1">
      <c r="B49" s="23" t="str">
        <f>Dati!B48</f>
        <v>BC16</v>
      </c>
      <c r="C49" s="50">
        <f>Dati!C48</f>
        <v>3.2000000000000006</v>
      </c>
      <c r="D49" s="50">
        <f>Dati!D48</f>
        <v>7.200000000000001</v>
      </c>
      <c r="E49" s="45">
        <f t="shared" si="12"/>
        <v>-22.40000000000002</v>
      </c>
      <c r="F49" s="45">
        <f t="shared" si="13"/>
        <v>28.159999999999997</v>
      </c>
      <c r="G49" s="45">
        <f t="shared" si="19"/>
        <v>-22.40000000000002</v>
      </c>
      <c r="H49" s="45">
        <f t="shared" si="14"/>
        <v>28.159999999999997</v>
      </c>
      <c r="I49" s="45">
        <f t="shared" si="15"/>
        <v>-22.40000000000002</v>
      </c>
      <c r="J49" s="45">
        <f t="shared" si="16"/>
        <v>28.159999999999997</v>
      </c>
      <c r="K49" s="45">
        <f t="shared" si="17"/>
        <v>-22.40000000000002</v>
      </c>
      <c r="L49" s="45">
        <f t="shared" si="18"/>
        <v>28.159999999999997</v>
      </c>
      <c r="M49" s="52">
        <f t="shared" si="20"/>
        <v>0</v>
      </c>
      <c r="N49" s="52">
        <f t="shared" si="21"/>
        <v>-22.40000000000002</v>
      </c>
      <c r="O49" s="54">
        <f t="shared" si="22"/>
        <v>28.159999999999997</v>
      </c>
      <c r="P49" s="54">
        <f t="shared" si="23"/>
        <v>0</v>
      </c>
    </row>
    <row r="50" spans="2:16" ht="12" customHeight="1" hidden="1">
      <c r="B50" s="23" t="str">
        <f>Dati!B49</f>
        <v>BC17</v>
      </c>
      <c r="C50" s="50">
        <f>Dati!C49</f>
        <v>3.400000000000001</v>
      </c>
      <c r="D50" s="50">
        <f>Dati!D49</f>
        <v>7.4</v>
      </c>
      <c r="E50" s="45">
        <f t="shared" si="12"/>
        <v>-28.800000000000026</v>
      </c>
      <c r="F50" s="45">
        <f t="shared" si="13"/>
        <v>23.039999999999964</v>
      </c>
      <c r="G50" s="45">
        <f t="shared" si="19"/>
        <v>-28.800000000000026</v>
      </c>
      <c r="H50" s="45">
        <f t="shared" si="14"/>
        <v>23.039999999999964</v>
      </c>
      <c r="I50" s="45">
        <f t="shared" si="15"/>
        <v>-28.800000000000026</v>
      </c>
      <c r="J50" s="45">
        <f t="shared" si="16"/>
        <v>23.039999999999964</v>
      </c>
      <c r="K50" s="45">
        <f t="shared" si="17"/>
        <v>-28.800000000000026</v>
      </c>
      <c r="L50" s="45">
        <f t="shared" si="18"/>
        <v>23.039999999999964</v>
      </c>
      <c r="M50" s="52">
        <f t="shared" si="20"/>
        <v>0</v>
      </c>
      <c r="N50" s="52">
        <f t="shared" si="21"/>
        <v>-28.800000000000026</v>
      </c>
      <c r="O50" s="54">
        <f t="shared" si="22"/>
        <v>23.039999999999964</v>
      </c>
      <c r="P50" s="54">
        <f t="shared" si="23"/>
        <v>0</v>
      </c>
    </row>
    <row r="51" spans="2:16" ht="12" customHeight="1" hidden="1">
      <c r="B51" s="23" t="str">
        <f>Dati!B50</f>
        <v>BC18</v>
      </c>
      <c r="C51" s="50">
        <f>Dati!C50</f>
        <v>3.600000000000001</v>
      </c>
      <c r="D51" s="50">
        <f>Dati!D50</f>
        <v>7.600000000000001</v>
      </c>
      <c r="E51" s="45">
        <f t="shared" si="12"/>
        <v>-35.20000000000003</v>
      </c>
      <c r="F51" s="45">
        <f t="shared" si="13"/>
        <v>16.639999999999958</v>
      </c>
      <c r="G51" s="45">
        <f t="shared" si="19"/>
        <v>-35.20000000000003</v>
      </c>
      <c r="H51" s="45">
        <f t="shared" si="14"/>
        <v>16.639999999999958</v>
      </c>
      <c r="I51" s="45">
        <f t="shared" si="15"/>
        <v>-35.20000000000003</v>
      </c>
      <c r="J51" s="45">
        <f t="shared" si="16"/>
        <v>16.639999999999958</v>
      </c>
      <c r="K51" s="45">
        <f t="shared" si="17"/>
        <v>-35.20000000000003</v>
      </c>
      <c r="L51" s="45">
        <f t="shared" si="18"/>
        <v>16.639999999999958</v>
      </c>
      <c r="M51" s="52">
        <f t="shared" si="20"/>
        <v>0</v>
      </c>
      <c r="N51" s="52">
        <f t="shared" si="21"/>
        <v>-35.20000000000003</v>
      </c>
      <c r="O51" s="54">
        <f t="shared" si="22"/>
        <v>16.639999999999958</v>
      </c>
      <c r="P51" s="54">
        <f t="shared" si="23"/>
        <v>0</v>
      </c>
    </row>
    <row r="52" spans="2:16" ht="12" customHeight="1" hidden="1">
      <c r="B52" s="23" t="str">
        <f>Dati!B51</f>
        <v>BC19</v>
      </c>
      <c r="C52" s="50">
        <f>Dati!C51</f>
        <v>3.800000000000001</v>
      </c>
      <c r="D52" s="50">
        <f>Dati!D51</f>
        <v>7.800000000000001</v>
      </c>
      <c r="E52" s="45">
        <f t="shared" si="12"/>
        <v>-41.60000000000004</v>
      </c>
      <c r="F52" s="45">
        <f t="shared" si="13"/>
        <v>8.95999999999998</v>
      </c>
      <c r="G52" s="45">
        <f t="shared" si="19"/>
        <v>-41.60000000000004</v>
      </c>
      <c r="H52" s="45">
        <f t="shared" si="14"/>
        <v>8.95999999999998</v>
      </c>
      <c r="I52" s="45">
        <f t="shared" si="15"/>
        <v>-41.60000000000004</v>
      </c>
      <c r="J52" s="45">
        <f t="shared" si="16"/>
        <v>8.95999999999998</v>
      </c>
      <c r="K52" s="45">
        <f t="shared" si="17"/>
        <v>-41.60000000000004</v>
      </c>
      <c r="L52" s="45">
        <f t="shared" si="18"/>
        <v>8.95999999999998</v>
      </c>
      <c r="M52" s="52">
        <f t="shared" si="20"/>
        <v>0</v>
      </c>
      <c r="N52" s="52">
        <f t="shared" si="21"/>
        <v>-41.60000000000004</v>
      </c>
      <c r="O52" s="54">
        <f t="shared" si="22"/>
        <v>8.95999999999998</v>
      </c>
      <c r="P52" s="54">
        <f t="shared" si="23"/>
        <v>0</v>
      </c>
    </row>
    <row r="53" spans="2:16" ht="12" customHeight="1">
      <c r="B53" s="25" t="str">
        <f>Dati!B52</f>
        <v>Cs</v>
      </c>
      <c r="C53" s="51">
        <f>Dati!C52</f>
        <v>4.000000000000001</v>
      </c>
      <c r="D53" s="51">
        <f>Dati!D52</f>
        <v>8</v>
      </c>
      <c r="E53" s="29">
        <f t="shared" si="12"/>
        <v>-48.00000000000003</v>
      </c>
      <c r="F53" s="29">
        <v>0</v>
      </c>
      <c r="G53" s="29">
        <f t="shared" si="19"/>
        <v>-48.00000000000003</v>
      </c>
      <c r="H53" s="29">
        <v>0</v>
      </c>
      <c r="I53" s="29">
        <f t="shared" si="15"/>
        <v>-48.00000000000003</v>
      </c>
      <c r="J53" s="29">
        <v>0</v>
      </c>
      <c r="K53" s="29">
        <f t="shared" si="17"/>
        <v>-48.00000000000003</v>
      </c>
      <c r="L53" s="29">
        <v>0</v>
      </c>
      <c r="M53" s="47">
        <f>MAX(E53,G53,I53,K53,0)</f>
        <v>0</v>
      </c>
      <c r="N53" s="47">
        <f>MIN(E53,G53,I53,K53,0)</f>
        <v>-48.00000000000003</v>
      </c>
      <c r="O53" s="47">
        <f>MAX(F53,H53,J53,L53,0)</f>
        <v>0</v>
      </c>
      <c r="P53" s="47">
        <f>MIN(F53,H53,J53,L53,0)</f>
        <v>0</v>
      </c>
    </row>
    <row r="54" spans="2:16" ht="12" customHeight="1">
      <c r="B54" s="25" t="str">
        <f>Dati!B53</f>
        <v>Cd</v>
      </c>
      <c r="C54" s="51">
        <f>Dati!C53</f>
        <v>4.000000000000001</v>
      </c>
      <c r="D54" s="51">
        <f>Dati!D53</f>
        <v>8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47">
        <f>MAX(E54,G54,I54,K54,0)</f>
        <v>0</v>
      </c>
      <c r="N54" s="47">
        <f>MIN(E54,G54,I54,K54,0)</f>
        <v>0</v>
      </c>
      <c r="O54" s="47">
        <f>MAX(F54,H54,J54,L54,0)</f>
        <v>0</v>
      </c>
      <c r="P54" s="47">
        <f>MIN(F54,H54,J54,L54,0)</f>
        <v>0</v>
      </c>
    </row>
    <row r="55" spans="1:16" ht="12" customHeight="1">
      <c r="A55" s="4"/>
      <c r="B55" s="18"/>
      <c r="C55" s="18"/>
      <c r="D55" s="18"/>
      <c r="E55" s="30"/>
      <c r="F55" s="30"/>
      <c r="G55" s="30"/>
      <c r="H55" s="30"/>
      <c r="I55" s="30"/>
      <c r="J55" s="30"/>
      <c r="K55" s="30"/>
      <c r="L55" s="30"/>
      <c r="O55" s="31"/>
      <c r="P55" s="31"/>
    </row>
    <row r="56" spans="1:16" ht="12" customHeight="1">
      <c r="A56" s="4"/>
      <c r="B56" s="18"/>
      <c r="C56" s="18"/>
      <c r="D56" s="18"/>
      <c r="E56" s="90"/>
      <c r="F56" s="89" t="s">
        <v>0</v>
      </c>
      <c r="G56" s="85"/>
      <c r="H56" s="86"/>
      <c r="I56" s="30"/>
      <c r="J56" s="30"/>
      <c r="K56" s="30"/>
      <c r="L56" s="30"/>
      <c r="O56" s="31"/>
      <c r="P56" s="31"/>
    </row>
    <row r="57" spans="1:16" ht="12" customHeight="1">
      <c r="A57" s="4"/>
      <c r="B57" s="18"/>
      <c r="C57" s="18"/>
      <c r="D57" s="18"/>
      <c r="E57" s="88" t="s">
        <v>1</v>
      </c>
      <c r="F57" s="88" t="s">
        <v>2</v>
      </c>
      <c r="G57" s="88" t="s">
        <v>3</v>
      </c>
      <c r="H57" s="100" t="s">
        <v>85</v>
      </c>
      <c r="I57" s="71" t="s">
        <v>63</v>
      </c>
      <c r="J57" s="99"/>
      <c r="K57" s="30"/>
      <c r="L57" s="30"/>
      <c r="O57" s="31"/>
      <c r="P57" s="31"/>
    </row>
    <row r="58" spans="2:16" ht="12" customHeight="1">
      <c r="B58" s="32"/>
      <c r="C58" s="33"/>
      <c r="D58" s="20" t="s">
        <v>53</v>
      </c>
      <c r="E58" s="34">
        <f>E$12-E$11</f>
        <v>48</v>
      </c>
      <c r="F58" s="34">
        <f>G$12-G$11</f>
        <v>48</v>
      </c>
      <c r="G58" s="34">
        <f>I$12-I$11</f>
        <v>48</v>
      </c>
      <c r="H58" s="34">
        <f>K$12-K$11</f>
        <v>48</v>
      </c>
      <c r="I58" s="55">
        <f>MAX(E58,F58,G58,H58)</f>
        <v>48</v>
      </c>
      <c r="J58" s="56"/>
      <c r="L58" s="56"/>
      <c r="O58" s="35"/>
      <c r="P58" s="35"/>
    </row>
    <row r="59" spans="2:16" ht="12" customHeight="1">
      <c r="B59" s="36" t="s">
        <v>58</v>
      </c>
      <c r="C59" s="37"/>
      <c r="D59" s="20" t="s">
        <v>54</v>
      </c>
      <c r="E59" s="34">
        <f>E33-E32</f>
        <v>160.00000000000003</v>
      </c>
      <c r="F59" s="34">
        <f>G33-G32</f>
        <v>160.00000000000003</v>
      </c>
      <c r="G59" s="34">
        <f>I33-I32</f>
        <v>160.00000000000003</v>
      </c>
      <c r="H59" s="34">
        <f>K33-K32</f>
        <v>160.00000000000003</v>
      </c>
      <c r="I59" s="55">
        <f>MAX(E59,F59,G59,H59)</f>
        <v>160.00000000000003</v>
      </c>
      <c r="J59" s="56"/>
      <c r="L59" s="56"/>
      <c r="O59" s="35"/>
      <c r="P59" s="35"/>
    </row>
    <row r="60" spans="2:16" ht="12" customHeight="1">
      <c r="B60" s="38"/>
      <c r="C60" s="39"/>
      <c r="D60" s="20" t="s">
        <v>55</v>
      </c>
      <c r="E60" s="34">
        <f>E$54-E$53</f>
        <v>48.00000000000003</v>
      </c>
      <c r="F60" s="40">
        <f>G$54-G$53</f>
        <v>48.00000000000003</v>
      </c>
      <c r="G60" s="40">
        <f>I$54-I$53</f>
        <v>48.00000000000003</v>
      </c>
      <c r="H60" s="40">
        <f>K$54-K$53</f>
        <v>48.00000000000003</v>
      </c>
      <c r="I60" s="55">
        <f>MAX(E60,F60,G60,H60)</f>
        <v>48.00000000000003</v>
      </c>
      <c r="J60" s="56"/>
      <c r="L60" s="56"/>
      <c r="O60" s="35"/>
      <c r="P60" s="35"/>
    </row>
    <row r="61" spans="2:16" ht="12" customHeight="1">
      <c r="B61" s="32"/>
      <c r="C61" s="41"/>
      <c r="D61" s="23" t="s">
        <v>59</v>
      </c>
      <c r="E61" s="34">
        <f>xmax(E12,E32,E7)</f>
        <v>1.5</v>
      </c>
      <c r="F61" s="34">
        <f>xmax(G12,G32,G7)</f>
        <v>1.5</v>
      </c>
      <c r="G61" s="34">
        <f>xmax(I12,I32,I7)</f>
        <v>1.5</v>
      </c>
      <c r="H61" s="34">
        <f>xmax(K12,K32,K7)</f>
        <v>1.5</v>
      </c>
      <c r="I61" s="84">
        <f>CercaXOrizzontale(E61:H61,E62:H62,I62)</f>
        <v>1.5</v>
      </c>
      <c r="J61" s="35"/>
      <c r="L61" s="56"/>
      <c r="O61" s="35"/>
      <c r="P61" s="35"/>
    </row>
    <row r="62" spans="2:16" ht="12" customHeight="1">
      <c r="B62" s="42" t="s">
        <v>80</v>
      </c>
      <c r="C62" s="43"/>
      <c r="D62" s="23" t="s">
        <v>60</v>
      </c>
      <c r="E62" s="34">
        <f>Mmax(F12,E12,E32,E7,E61)</f>
        <v>36</v>
      </c>
      <c r="F62" s="34">
        <f>Mmax(H12,G12,G32,G7,F61)</f>
        <v>36</v>
      </c>
      <c r="G62" s="34">
        <f>Mmax(J12,I12,I32,I7,G61)</f>
        <v>36</v>
      </c>
      <c r="H62" s="34">
        <f>Mmax(L12,K12,K32,K7,H61)</f>
        <v>36</v>
      </c>
      <c r="I62" s="55">
        <f>MAX(E62,F62,G62,H62)</f>
        <v>36</v>
      </c>
      <c r="J62" s="56"/>
      <c r="L62" s="56"/>
      <c r="O62" s="35"/>
      <c r="P62" s="35"/>
    </row>
    <row r="63" spans="2:17" ht="12" customHeight="1">
      <c r="B63" s="32"/>
      <c r="C63" s="41"/>
      <c r="D63" s="23" t="s">
        <v>59</v>
      </c>
      <c r="E63" s="34">
        <f>xmax(E33,E53,E8)</f>
        <v>2.5</v>
      </c>
      <c r="F63" s="34">
        <f>xmax(G33,G53,G8)</f>
        <v>2.5</v>
      </c>
      <c r="G63" s="34">
        <f>xmax(I33,I53,I8)</f>
        <v>2.5</v>
      </c>
      <c r="H63" s="34">
        <f>xmax(K33,K53,K8)</f>
        <v>2.5</v>
      </c>
      <c r="I63" s="84">
        <f>CercaXOrizzontale(E63:H63,E64:H64,I64)</f>
        <v>2.5</v>
      </c>
      <c r="J63" s="35"/>
      <c r="L63" s="56"/>
      <c r="O63" s="35"/>
      <c r="P63" s="35"/>
      <c r="Q63" s="44"/>
    </row>
    <row r="64" spans="2:17" ht="12" customHeight="1">
      <c r="B64" s="38" t="s">
        <v>81</v>
      </c>
      <c r="C64" s="39"/>
      <c r="D64" s="23" t="s">
        <v>60</v>
      </c>
      <c r="E64" s="34">
        <f>Mmax(F33,E33,E53,E8,E63)</f>
        <v>36</v>
      </c>
      <c r="F64" s="34">
        <f>Mmax(H33,G33,G53,G8,F63)</f>
        <v>36</v>
      </c>
      <c r="G64" s="34">
        <f>Mmax(J33,I33,I53,I8,G63)</f>
        <v>36</v>
      </c>
      <c r="H64" s="34">
        <f>Mmax(L33,K33,K53,K8,H63)</f>
        <v>36</v>
      </c>
      <c r="I64" s="55">
        <f>MAX(E64,F64,G64,H64)</f>
        <v>36</v>
      </c>
      <c r="J64" s="56"/>
      <c r="L64" s="56"/>
      <c r="O64" s="35"/>
      <c r="P64" s="35"/>
      <c r="Q64" s="44"/>
    </row>
    <row r="65" spans="13:16" ht="12" customHeight="1">
      <c r="M65" s="35"/>
      <c r="N65" s="35"/>
      <c r="O65" s="35"/>
      <c r="P65" s="35"/>
    </row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</sheetData>
  <sheetProtection password="DCD7" sheet="1" objects="1"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4"/>
  <headerFooter alignWithMargins="0">
    <oddHeader>&amp;C&amp;"Comic Sans MS,Normale"&amp;9© Carlo Palatella carlopala@tiscali.it http://web.tiscali.it/Didattica</oddHeader>
  </headerFooter>
  <drawing r:id="rId2"/>
  <legacyDrawing r:id="rId1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">
    <tabColor rgb="FFFFFF00"/>
  </sheetPr>
  <dimension ref="A1:P65"/>
  <sheetViews>
    <sheetView showGridLines="0" zoomScalePageLayoutView="0" workbookViewId="0" topLeftCell="A1">
      <selection activeCell="H4" sqref="H4"/>
    </sheetView>
  </sheetViews>
  <sheetFormatPr defaultColWidth="9.33203125" defaultRowHeight="12.75"/>
  <cols>
    <col min="1" max="2" width="8" style="2" customWidth="1"/>
    <col min="3" max="4" width="11.5" style="2" customWidth="1"/>
    <col min="5" max="14" width="8.33203125" style="2" customWidth="1"/>
    <col min="15" max="16384" width="9.33203125" style="2" customWidth="1"/>
  </cols>
  <sheetData>
    <row r="1" spans="2:4" ht="29.25" customHeight="1">
      <c r="B1" s="1" t="s">
        <v>4</v>
      </c>
      <c r="D1" s="1"/>
    </row>
    <row r="2" spans="3:13" ht="34.5" customHeight="1">
      <c r="C2" s="64" t="s">
        <v>68</v>
      </c>
      <c r="D2" s="64" t="s">
        <v>73</v>
      </c>
      <c r="E2" s="64" t="s">
        <v>72</v>
      </c>
      <c r="H2" s="61"/>
      <c r="I2" s="62"/>
      <c r="K2" s="4"/>
      <c r="L2" s="18"/>
      <c r="M2" s="4"/>
    </row>
    <row r="3" spans="3:16" ht="12" customHeight="1">
      <c r="C3" s="23">
        <v>1</v>
      </c>
      <c r="D3" s="60">
        <f>Dati!C4</f>
        <v>4</v>
      </c>
      <c r="E3" s="60">
        <f>Dati!D4</f>
        <v>16</v>
      </c>
      <c r="G3" s="59" t="s">
        <v>74</v>
      </c>
      <c r="H3" s="63">
        <f>Dati!H4</f>
        <v>1.5</v>
      </c>
      <c r="I3" s="62"/>
      <c r="K3" s="4"/>
      <c r="L3" s="18"/>
      <c r="M3" s="4"/>
      <c r="O3" s="4"/>
      <c r="P3" s="4"/>
    </row>
    <row r="4" spans="3:16" ht="12" customHeight="1">
      <c r="C4" s="23">
        <v>2</v>
      </c>
      <c r="D4" s="60">
        <f>Dati!C5</f>
        <v>4</v>
      </c>
      <c r="E4" s="60">
        <f>Dati!D5</f>
        <v>16</v>
      </c>
      <c r="G4" s="59" t="s">
        <v>75</v>
      </c>
      <c r="H4" s="63">
        <f>Dati!J4</f>
        <v>0</v>
      </c>
      <c r="I4" s="62"/>
      <c r="K4" s="4"/>
      <c r="L4" s="18"/>
      <c r="M4" s="4"/>
      <c r="O4" s="5"/>
      <c r="P4" s="4"/>
    </row>
    <row r="5" spans="15:16" ht="12" customHeight="1">
      <c r="O5" s="5"/>
      <c r="P5" s="4"/>
    </row>
    <row r="6" spans="3:10" ht="12" customHeight="1">
      <c r="C6" s="6" t="s">
        <v>0</v>
      </c>
      <c r="D6" s="7"/>
      <c r="E6" s="8" t="s">
        <v>1</v>
      </c>
      <c r="F6" s="9"/>
      <c r="G6" s="8" t="s">
        <v>2</v>
      </c>
      <c r="H6" s="9"/>
      <c r="I6" s="8" t="s">
        <v>3</v>
      </c>
      <c r="J6" s="9"/>
    </row>
    <row r="7" spans="3:14" ht="12" customHeight="1">
      <c r="C7" s="10" t="s">
        <v>61</v>
      </c>
      <c r="D7" s="11"/>
      <c r="E7" s="12">
        <f>E3*H3</f>
        <v>24</v>
      </c>
      <c r="F7" s="13"/>
      <c r="G7" s="12">
        <f>E3*H3</f>
        <v>24</v>
      </c>
      <c r="H7" s="13"/>
      <c r="I7" s="14">
        <f>E3*H4</f>
        <v>0</v>
      </c>
      <c r="J7" s="15"/>
      <c r="K7" s="16"/>
      <c r="L7" s="16"/>
      <c r="M7" s="16"/>
      <c r="N7" s="16"/>
    </row>
    <row r="8" spans="3:14" ht="12" customHeight="1">
      <c r="C8" s="10" t="s">
        <v>62</v>
      </c>
      <c r="D8" s="17"/>
      <c r="E8" s="12">
        <f>E4*H3</f>
        <v>24</v>
      </c>
      <c r="F8" s="13"/>
      <c r="G8" s="14">
        <f>E4*H4</f>
        <v>0</v>
      </c>
      <c r="H8" s="15"/>
      <c r="I8" s="14">
        <f>E4*H3</f>
        <v>24</v>
      </c>
      <c r="J8" s="15"/>
      <c r="K8" s="18"/>
      <c r="L8" s="18"/>
      <c r="M8" s="18"/>
      <c r="N8" s="18"/>
    </row>
    <row r="9" spans="2:14" ht="12" customHeight="1">
      <c r="B9" s="18"/>
      <c r="C9" s="19" t="str">
        <f>Dati!C8</f>
        <v>Ascissa</v>
      </c>
      <c r="D9" s="20"/>
      <c r="E9" s="21" t="s">
        <v>78</v>
      </c>
      <c r="F9" s="22" t="s">
        <v>79</v>
      </c>
      <c r="G9" s="21" t="s">
        <v>78</v>
      </c>
      <c r="H9" s="22" t="s">
        <v>79</v>
      </c>
      <c r="I9" s="21" t="s">
        <v>78</v>
      </c>
      <c r="J9" s="22" t="s">
        <v>79</v>
      </c>
      <c r="K9" s="17" t="s">
        <v>64</v>
      </c>
      <c r="L9" s="17" t="s">
        <v>65</v>
      </c>
      <c r="M9" s="53" t="s">
        <v>66</v>
      </c>
      <c r="N9" s="53" t="s">
        <v>67</v>
      </c>
    </row>
    <row r="10" spans="2:14" ht="12" customHeight="1">
      <c r="B10" s="23" t="str">
        <f>Dati!B9</f>
        <v>Sezione</v>
      </c>
      <c r="C10" s="24" t="str">
        <f>Dati!C9</f>
        <v>relativa</v>
      </c>
      <c r="D10" s="24" t="str">
        <f>Dati!D9</f>
        <v>progress.</v>
      </c>
      <c r="E10" s="25" t="s">
        <v>5</v>
      </c>
      <c r="F10" s="25" t="s">
        <v>6</v>
      </c>
      <c r="G10" s="25" t="s">
        <v>5</v>
      </c>
      <c r="H10" s="25" t="s">
        <v>6</v>
      </c>
      <c r="I10" s="25" t="s">
        <v>5</v>
      </c>
      <c r="J10" s="25" t="s">
        <v>6</v>
      </c>
      <c r="K10" s="17" t="s">
        <v>5</v>
      </c>
      <c r="L10" s="17" t="s">
        <v>5</v>
      </c>
      <c r="M10" s="53" t="s">
        <v>6</v>
      </c>
      <c r="N10" s="53" t="s">
        <v>6</v>
      </c>
    </row>
    <row r="11" spans="2:14" ht="12" customHeight="1">
      <c r="B11" s="46" t="str">
        <f>Dati!B10</f>
        <v>As</v>
      </c>
      <c r="C11" s="46">
        <f>Dati!C10</f>
        <v>0</v>
      </c>
      <c r="D11" s="49">
        <f>Dati!D10</f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48">
        <f>MAX(E11,G11,I11,0)</f>
        <v>0</v>
      </c>
      <c r="L11" s="48">
        <f>MIN(E11,G11,I11,0)</f>
        <v>0</v>
      </c>
      <c r="M11" s="48">
        <f>MAX(F11,H11,J11,0)</f>
        <v>0</v>
      </c>
      <c r="N11" s="48">
        <f>MIN(F11,H11,J11,0)</f>
        <v>0</v>
      </c>
    </row>
    <row r="12" spans="2:14" ht="12" customHeight="1">
      <c r="B12" s="46" t="str">
        <f>Dati!B11</f>
        <v>Ad</v>
      </c>
      <c r="C12" s="46">
        <f>Dati!C11</f>
        <v>0</v>
      </c>
      <c r="D12" s="49">
        <f>Dati!D11</f>
        <v>0</v>
      </c>
      <c r="E12" s="27">
        <f>TaglioAd(F32,F11,$D$3,E$7)</f>
        <v>36</v>
      </c>
      <c r="F12" s="26">
        <v>0</v>
      </c>
      <c r="G12" s="27">
        <f>TaglioAd(H32,H11,$D$3,G$7)</f>
        <v>42</v>
      </c>
      <c r="H12" s="26">
        <v>0</v>
      </c>
      <c r="I12" s="27">
        <f>TaglioAd(J32,J11,$D$3,I$7)</f>
        <v>-6</v>
      </c>
      <c r="J12" s="26">
        <v>0</v>
      </c>
      <c r="K12" s="48">
        <f aca="true" t="shared" si="0" ref="K12:K54">MAX(E12,G12,I12,0)</f>
        <v>42</v>
      </c>
      <c r="L12" s="48">
        <f aca="true" t="shared" si="1" ref="L12:L54">MIN(E12,G12,I12,0)</f>
        <v>-6</v>
      </c>
      <c r="M12" s="48">
        <f aca="true" t="shared" si="2" ref="M12:M54">MAX(F12,H12,J12,0)</f>
        <v>0</v>
      </c>
      <c r="N12" s="48">
        <f aca="true" t="shared" si="3" ref="N12:N54">MIN(F12,H12,J12,0)</f>
        <v>0</v>
      </c>
    </row>
    <row r="13" spans="2:14" ht="12" customHeight="1" hidden="1">
      <c r="B13" s="23" t="str">
        <f>Dati!B12</f>
        <v>AB1</v>
      </c>
      <c r="C13" s="23">
        <f>Dati!C12</f>
        <v>0.2</v>
      </c>
      <c r="D13" s="50">
        <f>Dati!D12</f>
        <v>0.2</v>
      </c>
      <c r="E13" s="45">
        <f>Tx(E$12,E$7,$C13)</f>
        <v>31.2</v>
      </c>
      <c r="F13" s="45">
        <f>Mx(F$12,E$12,E$7,$C13)</f>
        <v>6.72</v>
      </c>
      <c r="G13" s="45">
        <f>Tx(G$12,G$7,$C13)</f>
        <v>37.2</v>
      </c>
      <c r="H13" s="45">
        <f>Mx(H$12,G$12,G$7,$C13)</f>
        <v>7.92</v>
      </c>
      <c r="I13" s="45">
        <f>Tx(I$12,I$7,$C13)</f>
        <v>-6</v>
      </c>
      <c r="J13" s="45">
        <f>Mx(J$12,I$12,I$7,$C13)</f>
        <v>-1.2000000000000002</v>
      </c>
      <c r="K13" s="52">
        <f t="shared" si="0"/>
        <v>37.2</v>
      </c>
      <c r="L13" s="52">
        <f t="shared" si="1"/>
        <v>-6</v>
      </c>
      <c r="M13" s="54">
        <f t="shared" si="2"/>
        <v>7.92</v>
      </c>
      <c r="N13" s="54">
        <f t="shared" si="3"/>
        <v>-1.2000000000000002</v>
      </c>
    </row>
    <row r="14" spans="2:14" ht="12" customHeight="1" hidden="1">
      <c r="B14" s="23" t="str">
        <f>Dati!B13</f>
        <v>AB2</v>
      </c>
      <c r="C14" s="23">
        <f>Dati!C13</f>
        <v>0.4</v>
      </c>
      <c r="D14" s="50">
        <f>Dati!D13</f>
        <v>0.4</v>
      </c>
      <c r="E14" s="45">
        <f aca="true" t="shared" si="4" ref="E14:E32">Tx(E$12,E$7,$C14)</f>
        <v>26.4</v>
      </c>
      <c r="F14" s="45">
        <f aca="true" t="shared" si="5" ref="F14:F31">Mx(F$12,E$12,E$7,$C14)</f>
        <v>12.48</v>
      </c>
      <c r="G14" s="45">
        <f aca="true" t="shared" si="6" ref="G14:G32">Tx(G$12,G$7,$C14)</f>
        <v>32.4</v>
      </c>
      <c r="H14" s="45">
        <f aca="true" t="shared" si="7" ref="H14:H31">Mx(H$12,G$12,G$7,$C14)</f>
        <v>14.88</v>
      </c>
      <c r="I14" s="45">
        <f aca="true" t="shared" si="8" ref="I14:I32">Tx(I$12,I$7,$C14)</f>
        <v>-6</v>
      </c>
      <c r="J14" s="45">
        <f aca="true" t="shared" si="9" ref="J14:J31">Mx(J$12,I$12,I$7,$C14)</f>
        <v>-2.4000000000000004</v>
      </c>
      <c r="K14" s="52">
        <f t="shared" si="0"/>
        <v>32.4</v>
      </c>
      <c r="L14" s="52">
        <f t="shared" si="1"/>
        <v>-6</v>
      </c>
      <c r="M14" s="54">
        <f t="shared" si="2"/>
        <v>14.88</v>
      </c>
      <c r="N14" s="54">
        <f t="shared" si="3"/>
        <v>-2.4000000000000004</v>
      </c>
    </row>
    <row r="15" spans="2:14" ht="12" customHeight="1" hidden="1">
      <c r="B15" s="23" t="str">
        <f>Dati!B14</f>
        <v>AB3</v>
      </c>
      <c r="C15" s="23">
        <f>Dati!C14</f>
        <v>0.6000000000000001</v>
      </c>
      <c r="D15" s="50">
        <f>Dati!D14</f>
        <v>0.6000000000000001</v>
      </c>
      <c r="E15" s="45">
        <f t="shared" si="4"/>
        <v>21.599999999999998</v>
      </c>
      <c r="F15" s="45">
        <f t="shared" si="5"/>
        <v>17.28</v>
      </c>
      <c r="G15" s="45">
        <f t="shared" si="6"/>
        <v>27.599999999999998</v>
      </c>
      <c r="H15" s="45">
        <f t="shared" si="7"/>
        <v>20.880000000000003</v>
      </c>
      <c r="I15" s="45">
        <f t="shared" si="8"/>
        <v>-6</v>
      </c>
      <c r="J15" s="45">
        <f t="shared" si="9"/>
        <v>-3.6000000000000005</v>
      </c>
      <c r="K15" s="52">
        <f t="shared" si="0"/>
        <v>27.599999999999998</v>
      </c>
      <c r="L15" s="52">
        <f t="shared" si="1"/>
        <v>-6</v>
      </c>
      <c r="M15" s="54">
        <f t="shared" si="2"/>
        <v>20.880000000000003</v>
      </c>
      <c r="N15" s="54">
        <f t="shared" si="3"/>
        <v>-3.6000000000000005</v>
      </c>
    </row>
    <row r="16" spans="2:14" ht="12" customHeight="1" hidden="1">
      <c r="B16" s="23" t="str">
        <f>Dati!B15</f>
        <v>AB4</v>
      </c>
      <c r="C16" s="23">
        <f>Dati!C15</f>
        <v>0.8</v>
      </c>
      <c r="D16" s="50">
        <f>Dati!D15</f>
        <v>0.8</v>
      </c>
      <c r="E16" s="45">
        <f t="shared" si="4"/>
        <v>16.799999999999997</v>
      </c>
      <c r="F16" s="45">
        <f t="shared" si="5"/>
        <v>21.119999999999997</v>
      </c>
      <c r="G16" s="45">
        <f t="shared" si="6"/>
        <v>22.799999999999997</v>
      </c>
      <c r="H16" s="45">
        <f t="shared" si="7"/>
        <v>25.92</v>
      </c>
      <c r="I16" s="45">
        <f t="shared" si="8"/>
        <v>-6</v>
      </c>
      <c r="J16" s="45">
        <f t="shared" si="9"/>
        <v>-4.800000000000001</v>
      </c>
      <c r="K16" s="52">
        <f t="shared" si="0"/>
        <v>22.799999999999997</v>
      </c>
      <c r="L16" s="52">
        <f t="shared" si="1"/>
        <v>-6</v>
      </c>
      <c r="M16" s="54">
        <f t="shared" si="2"/>
        <v>25.92</v>
      </c>
      <c r="N16" s="54">
        <f t="shared" si="3"/>
        <v>-4.800000000000001</v>
      </c>
    </row>
    <row r="17" spans="2:14" ht="12" customHeight="1" hidden="1">
      <c r="B17" s="23" t="str">
        <f>Dati!B16</f>
        <v>AB5</v>
      </c>
      <c r="C17" s="23">
        <f>Dati!C16</f>
        <v>1</v>
      </c>
      <c r="D17" s="50">
        <f>Dati!D16</f>
        <v>1</v>
      </c>
      <c r="E17" s="45">
        <f t="shared" si="4"/>
        <v>12</v>
      </c>
      <c r="F17" s="45">
        <f t="shared" si="5"/>
        <v>24</v>
      </c>
      <c r="G17" s="45">
        <f t="shared" si="6"/>
        <v>18</v>
      </c>
      <c r="H17" s="45">
        <f t="shared" si="7"/>
        <v>30</v>
      </c>
      <c r="I17" s="45">
        <f t="shared" si="8"/>
        <v>-6</v>
      </c>
      <c r="J17" s="45">
        <f t="shared" si="9"/>
        <v>-6</v>
      </c>
      <c r="K17" s="52">
        <f t="shared" si="0"/>
        <v>18</v>
      </c>
      <c r="L17" s="52">
        <f t="shared" si="1"/>
        <v>-6</v>
      </c>
      <c r="M17" s="54">
        <f t="shared" si="2"/>
        <v>30</v>
      </c>
      <c r="N17" s="54">
        <f t="shared" si="3"/>
        <v>-6</v>
      </c>
    </row>
    <row r="18" spans="2:14" ht="12" customHeight="1" hidden="1">
      <c r="B18" s="23" t="str">
        <f>Dati!B17</f>
        <v>AB6</v>
      </c>
      <c r="C18" s="23">
        <f>Dati!C17</f>
        <v>1.2</v>
      </c>
      <c r="D18" s="50">
        <f>Dati!D17</f>
        <v>1.2</v>
      </c>
      <c r="E18" s="45">
        <f t="shared" si="4"/>
        <v>7.200000000000003</v>
      </c>
      <c r="F18" s="45">
        <f t="shared" si="5"/>
        <v>25.919999999999995</v>
      </c>
      <c r="G18" s="45">
        <f t="shared" si="6"/>
        <v>13.200000000000003</v>
      </c>
      <c r="H18" s="45">
        <f t="shared" si="7"/>
        <v>33.12</v>
      </c>
      <c r="I18" s="45">
        <f t="shared" si="8"/>
        <v>-6</v>
      </c>
      <c r="J18" s="45">
        <f t="shared" si="9"/>
        <v>-7.199999999999999</v>
      </c>
      <c r="K18" s="52">
        <f t="shared" si="0"/>
        <v>13.200000000000003</v>
      </c>
      <c r="L18" s="52">
        <f t="shared" si="1"/>
        <v>-6</v>
      </c>
      <c r="M18" s="54">
        <f t="shared" si="2"/>
        <v>33.12</v>
      </c>
      <c r="N18" s="54">
        <f t="shared" si="3"/>
        <v>-7.199999999999999</v>
      </c>
    </row>
    <row r="19" spans="2:14" ht="12" customHeight="1" hidden="1">
      <c r="B19" s="23" t="str">
        <f>Dati!B18</f>
        <v>AB7</v>
      </c>
      <c r="C19" s="23">
        <f>Dati!C18</f>
        <v>1.4</v>
      </c>
      <c r="D19" s="50">
        <f>Dati!D18</f>
        <v>1.4</v>
      </c>
      <c r="E19" s="45">
        <f t="shared" si="4"/>
        <v>2.4000000000000057</v>
      </c>
      <c r="F19" s="45">
        <f t="shared" si="5"/>
        <v>26.880000000000003</v>
      </c>
      <c r="G19" s="45">
        <f t="shared" si="6"/>
        <v>8.400000000000006</v>
      </c>
      <c r="H19" s="45">
        <f t="shared" si="7"/>
        <v>35.28</v>
      </c>
      <c r="I19" s="45">
        <f t="shared" si="8"/>
        <v>-6</v>
      </c>
      <c r="J19" s="45">
        <f t="shared" si="9"/>
        <v>-8.399999999999999</v>
      </c>
      <c r="K19" s="52">
        <f t="shared" si="0"/>
        <v>8.400000000000006</v>
      </c>
      <c r="L19" s="52">
        <f t="shared" si="1"/>
        <v>-6</v>
      </c>
      <c r="M19" s="54">
        <f t="shared" si="2"/>
        <v>35.28</v>
      </c>
      <c r="N19" s="54">
        <f t="shared" si="3"/>
        <v>-8.399999999999999</v>
      </c>
    </row>
    <row r="20" spans="2:14" ht="12" customHeight="1" hidden="1">
      <c r="B20" s="23" t="str">
        <f>Dati!B19</f>
        <v>AB8</v>
      </c>
      <c r="C20" s="23">
        <f>Dati!C19</f>
        <v>1.5999999999999999</v>
      </c>
      <c r="D20" s="50">
        <f>Dati!D19</f>
        <v>1.5999999999999999</v>
      </c>
      <c r="E20" s="45">
        <f t="shared" si="4"/>
        <v>-2.3999999999999986</v>
      </c>
      <c r="F20" s="45">
        <f t="shared" si="5"/>
        <v>26.88</v>
      </c>
      <c r="G20" s="45">
        <f t="shared" si="6"/>
        <v>3.6000000000000014</v>
      </c>
      <c r="H20" s="45">
        <f t="shared" si="7"/>
        <v>36.47999999999999</v>
      </c>
      <c r="I20" s="45">
        <f t="shared" si="8"/>
        <v>-6</v>
      </c>
      <c r="J20" s="45">
        <f t="shared" si="9"/>
        <v>-9.6</v>
      </c>
      <c r="K20" s="52">
        <f t="shared" si="0"/>
        <v>3.6000000000000014</v>
      </c>
      <c r="L20" s="52">
        <f t="shared" si="1"/>
        <v>-6</v>
      </c>
      <c r="M20" s="54">
        <f t="shared" si="2"/>
        <v>36.47999999999999</v>
      </c>
      <c r="N20" s="54">
        <f t="shared" si="3"/>
        <v>-9.6</v>
      </c>
    </row>
    <row r="21" spans="2:14" ht="12" customHeight="1" hidden="1">
      <c r="B21" s="23" t="str">
        <f>Dati!B20</f>
        <v>AB9</v>
      </c>
      <c r="C21" s="23">
        <f>Dati!C20</f>
        <v>1.7999999999999998</v>
      </c>
      <c r="D21" s="50">
        <f>Dati!D20</f>
        <v>1.7999999999999998</v>
      </c>
      <c r="E21" s="45">
        <f t="shared" si="4"/>
        <v>-7.199999999999996</v>
      </c>
      <c r="F21" s="45">
        <f t="shared" si="5"/>
        <v>25.92</v>
      </c>
      <c r="G21" s="45">
        <f t="shared" si="6"/>
        <v>-1.1999999999999957</v>
      </c>
      <c r="H21" s="45">
        <f t="shared" si="7"/>
        <v>36.72</v>
      </c>
      <c r="I21" s="45">
        <f t="shared" si="8"/>
        <v>-6</v>
      </c>
      <c r="J21" s="45">
        <f t="shared" si="9"/>
        <v>-10.799999999999999</v>
      </c>
      <c r="K21" s="52">
        <f t="shared" si="0"/>
        <v>0</v>
      </c>
      <c r="L21" s="52">
        <f t="shared" si="1"/>
        <v>-7.199999999999996</v>
      </c>
      <c r="M21" s="54">
        <f t="shared" si="2"/>
        <v>36.72</v>
      </c>
      <c r="N21" s="54">
        <f t="shared" si="3"/>
        <v>-10.799999999999999</v>
      </c>
    </row>
    <row r="22" spans="2:14" ht="12" customHeight="1" hidden="1">
      <c r="B22" s="23" t="str">
        <f>Dati!B21</f>
        <v>AB10</v>
      </c>
      <c r="C22" s="23">
        <f>Dati!C21</f>
        <v>1.9999999999999998</v>
      </c>
      <c r="D22" s="50">
        <f>Dati!D21</f>
        <v>1.9999999999999998</v>
      </c>
      <c r="E22" s="45">
        <f t="shared" si="4"/>
        <v>-11.999999999999993</v>
      </c>
      <c r="F22" s="45">
        <f t="shared" si="5"/>
        <v>24</v>
      </c>
      <c r="G22" s="45">
        <f t="shared" si="6"/>
        <v>-5.999999999999993</v>
      </c>
      <c r="H22" s="45">
        <f t="shared" si="7"/>
        <v>36</v>
      </c>
      <c r="I22" s="45">
        <f t="shared" si="8"/>
        <v>-6</v>
      </c>
      <c r="J22" s="45">
        <f t="shared" si="9"/>
        <v>-11.999999999999998</v>
      </c>
      <c r="K22" s="52">
        <f t="shared" si="0"/>
        <v>0</v>
      </c>
      <c r="L22" s="52">
        <f t="shared" si="1"/>
        <v>-11.999999999999993</v>
      </c>
      <c r="M22" s="54">
        <f t="shared" si="2"/>
        <v>36</v>
      </c>
      <c r="N22" s="54">
        <f t="shared" si="3"/>
        <v>-11.999999999999998</v>
      </c>
    </row>
    <row r="23" spans="2:14" ht="12" customHeight="1" hidden="1">
      <c r="B23" s="23" t="str">
        <f>Dati!B22</f>
        <v>AB11</v>
      </c>
      <c r="C23" s="23">
        <f>Dati!C22</f>
        <v>2.1999999999999997</v>
      </c>
      <c r="D23" s="50">
        <f>Dati!D22</f>
        <v>2.1999999999999997</v>
      </c>
      <c r="E23" s="45">
        <f t="shared" si="4"/>
        <v>-16.799999999999997</v>
      </c>
      <c r="F23" s="45">
        <f t="shared" si="5"/>
        <v>21.120000000000005</v>
      </c>
      <c r="G23" s="45">
        <f t="shared" si="6"/>
        <v>-10.799999999999997</v>
      </c>
      <c r="H23" s="45">
        <f t="shared" si="7"/>
        <v>34.32000000000001</v>
      </c>
      <c r="I23" s="45">
        <f t="shared" si="8"/>
        <v>-6</v>
      </c>
      <c r="J23" s="45">
        <f t="shared" si="9"/>
        <v>-13.2</v>
      </c>
      <c r="K23" s="52">
        <f t="shared" si="0"/>
        <v>0</v>
      </c>
      <c r="L23" s="52">
        <f t="shared" si="1"/>
        <v>-16.799999999999997</v>
      </c>
      <c r="M23" s="54">
        <f t="shared" si="2"/>
        <v>34.32000000000001</v>
      </c>
      <c r="N23" s="54">
        <f t="shared" si="3"/>
        <v>-13.2</v>
      </c>
    </row>
    <row r="24" spans="2:14" ht="12" customHeight="1" hidden="1">
      <c r="B24" s="23" t="str">
        <f>Dati!B23</f>
        <v>AB12</v>
      </c>
      <c r="C24" s="23">
        <f>Dati!C23</f>
        <v>2.4</v>
      </c>
      <c r="D24" s="50">
        <f>Dati!D23</f>
        <v>2.4</v>
      </c>
      <c r="E24" s="45">
        <f t="shared" si="4"/>
        <v>-21.599999999999994</v>
      </c>
      <c r="F24" s="45">
        <f t="shared" si="5"/>
        <v>17.279999999999987</v>
      </c>
      <c r="G24" s="45">
        <f t="shared" si="6"/>
        <v>-15.599999999999994</v>
      </c>
      <c r="H24" s="45">
        <f t="shared" si="7"/>
        <v>31.679999999999993</v>
      </c>
      <c r="I24" s="45">
        <f t="shared" si="8"/>
        <v>-6</v>
      </c>
      <c r="J24" s="45">
        <f t="shared" si="9"/>
        <v>-14.399999999999999</v>
      </c>
      <c r="K24" s="52">
        <f t="shared" si="0"/>
        <v>0</v>
      </c>
      <c r="L24" s="52">
        <f t="shared" si="1"/>
        <v>-21.599999999999994</v>
      </c>
      <c r="M24" s="54">
        <f t="shared" si="2"/>
        <v>31.679999999999993</v>
      </c>
      <c r="N24" s="54">
        <f t="shared" si="3"/>
        <v>-14.399999999999999</v>
      </c>
    </row>
    <row r="25" spans="2:14" ht="12" customHeight="1" hidden="1">
      <c r="B25" s="23" t="str">
        <f>Dati!B24</f>
        <v>AB13</v>
      </c>
      <c r="C25" s="23">
        <f>Dati!C24</f>
        <v>2.6</v>
      </c>
      <c r="D25" s="50">
        <f>Dati!D24</f>
        <v>2.6</v>
      </c>
      <c r="E25" s="45">
        <f t="shared" si="4"/>
        <v>-26.400000000000006</v>
      </c>
      <c r="F25" s="45">
        <f t="shared" si="5"/>
        <v>12.480000000000004</v>
      </c>
      <c r="G25" s="45">
        <f t="shared" si="6"/>
        <v>-20.400000000000006</v>
      </c>
      <c r="H25" s="45">
        <f t="shared" si="7"/>
        <v>28.08</v>
      </c>
      <c r="I25" s="45">
        <f t="shared" si="8"/>
        <v>-6</v>
      </c>
      <c r="J25" s="45">
        <f t="shared" si="9"/>
        <v>-15.600000000000001</v>
      </c>
      <c r="K25" s="52">
        <f t="shared" si="0"/>
        <v>0</v>
      </c>
      <c r="L25" s="52">
        <f t="shared" si="1"/>
        <v>-26.400000000000006</v>
      </c>
      <c r="M25" s="54">
        <f t="shared" si="2"/>
        <v>28.08</v>
      </c>
      <c r="N25" s="54">
        <f t="shared" si="3"/>
        <v>-15.600000000000001</v>
      </c>
    </row>
    <row r="26" spans="2:14" ht="12" customHeight="1" hidden="1">
      <c r="B26" s="23" t="str">
        <f>Dati!B25</f>
        <v>AB14</v>
      </c>
      <c r="C26" s="23">
        <f>Dati!C25</f>
        <v>2.8000000000000003</v>
      </c>
      <c r="D26" s="50">
        <f>Dati!D25</f>
        <v>2.8000000000000003</v>
      </c>
      <c r="E26" s="45">
        <f t="shared" si="4"/>
        <v>-31.200000000000003</v>
      </c>
      <c r="F26" s="45">
        <f t="shared" si="5"/>
        <v>6.719999999999999</v>
      </c>
      <c r="G26" s="45">
        <f t="shared" si="6"/>
        <v>-25.200000000000003</v>
      </c>
      <c r="H26" s="45">
        <f t="shared" si="7"/>
        <v>23.519999999999996</v>
      </c>
      <c r="I26" s="45">
        <f t="shared" si="8"/>
        <v>-6</v>
      </c>
      <c r="J26" s="45">
        <f t="shared" si="9"/>
        <v>-16.8</v>
      </c>
      <c r="K26" s="52">
        <f t="shared" si="0"/>
        <v>0</v>
      </c>
      <c r="L26" s="52">
        <f t="shared" si="1"/>
        <v>-31.200000000000003</v>
      </c>
      <c r="M26" s="54">
        <f t="shared" si="2"/>
        <v>23.519999999999996</v>
      </c>
      <c r="N26" s="54">
        <f t="shared" si="3"/>
        <v>-16.8</v>
      </c>
    </row>
    <row r="27" spans="2:14" ht="12" customHeight="1" hidden="1">
      <c r="B27" s="23" t="str">
        <f>Dati!B26</f>
        <v>AB15</v>
      </c>
      <c r="C27" s="23">
        <f>Dati!C26</f>
        <v>3.0000000000000004</v>
      </c>
      <c r="D27" s="50">
        <f>Dati!D26</f>
        <v>3.0000000000000004</v>
      </c>
      <c r="E27" s="45">
        <f t="shared" si="4"/>
        <v>-36.000000000000014</v>
      </c>
      <c r="F27" s="45">
        <f t="shared" si="5"/>
        <v>-2.842170943040401E-14</v>
      </c>
      <c r="G27" s="45">
        <f t="shared" si="6"/>
        <v>-30.000000000000014</v>
      </c>
      <c r="H27" s="45">
        <f t="shared" si="7"/>
        <v>17.99999999999997</v>
      </c>
      <c r="I27" s="45">
        <f t="shared" si="8"/>
        <v>-6</v>
      </c>
      <c r="J27" s="45">
        <f t="shared" si="9"/>
        <v>-18.000000000000004</v>
      </c>
      <c r="K27" s="52">
        <f t="shared" si="0"/>
        <v>0</v>
      </c>
      <c r="L27" s="52">
        <f t="shared" si="1"/>
        <v>-36.000000000000014</v>
      </c>
      <c r="M27" s="54">
        <f t="shared" si="2"/>
        <v>17.99999999999997</v>
      </c>
      <c r="N27" s="54">
        <f t="shared" si="3"/>
        <v>-18.000000000000004</v>
      </c>
    </row>
    <row r="28" spans="2:14" ht="12" customHeight="1" hidden="1">
      <c r="B28" s="23" t="str">
        <f>Dati!B27</f>
        <v>AB16</v>
      </c>
      <c r="C28" s="23">
        <f>Dati!C27</f>
        <v>3.2000000000000006</v>
      </c>
      <c r="D28" s="50">
        <f>Dati!D27</f>
        <v>3.2000000000000006</v>
      </c>
      <c r="E28" s="45">
        <f t="shared" si="4"/>
        <v>-40.80000000000001</v>
      </c>
      <c r="F28" s="45">
        <f t="shared" si="5"/>
        <v>-7.680000000000035</v>
      </c>
      <c r="G28" s="45">
        <f t="shared" si="6"/>
        <v>-34.80000000000001</v>
      </c>
      <c r="H28" s="45">
        <f t="shared" si="7"/>
        <v>11.519999999999982</v>
      </c>
      <c r="I28" s="45">
        <f t="shared" si="8"/>
        <v>-6</v>
      </c>
      <c r="J28" s="45">
        <f t="shared" si="9"/>
        <v>-19.200000000000003</v>
      </c>
      <c r="K28" s="52">
        <f t="shared" si="0"/>
        <v>0</v>
      </c>
      <c r="L28" s="52">
        <f t="shared" si="1"/>
        <v>-40.80000000000001</v>
      </c>
      <c r="M28" s="54">
        <f t="shared" si="2"/>
        <v>11.519999999999982</v>
      </c>
      <c r="N28" s="54">
        <f t="shared" si="3"/>
        <v>-19.200000000000003</v>
      </c>
    </row>
    <row r="29" spans="2:14" ht="12" customHeight="1" hidden="1">
      <c r="B29" s="23" t="str">
        <f>Dati!B28</f>
        <v>AB17</v>
      </c>
      <c r="C29" s="23">
        <f>Dati!C28</f>
        <v>3.400000000000001</v>
      </c>
      <c r="D29" s="50">
        <f>Dati!D28</f>
        <v>3.400000000000001</v>
      </c>
      <c r="E29" s="45">
        <f t="shared" si="4"/>
        <v>-45.60000000000002</v>
      </c>
      <c r="F29" s="45">
        <f t="shared" si="5"/>
        <v>-16.32000000000005</v>
      </c>
      <c r="G29" s="45">
        <f t="shared" si="6"/>
        <v>-39.60000000000002</v>
      </c>
      <c r="H29" s="45">
        <f t="shared" si="7"/>
        <v>4.079999999999956</v>
      </c>
      <c r="I29" s="45">
        <f t="shared" si="8"/>
        <v>-6</v>
      </c>
      <c r="J29" s="45">
        <f t="shared" si="9"/>
        <v>-20.400000000000006</v>
      </c>
      <c r="K29" s="52">
        <f t="shared" si="0"/>
        <v>0</v>
      </c>
      <c r="L29" s="52">
        <f t="shared" si="1"/>
        <v>-45.60000000000002</v>
      </c>
      <c r="M29" s="54">
        <f t="shared" si="2"/>
        <v>4.079999999999956</v>
      </c>
      <c r="N29" s="54">
        <f t="shared" si="3"/>
        <v>-20.400000000000006</v>
      </c>
    </row>
    <row r="30" spans="2:14" ht="12" customHeight="1" hidden="1">
      <c r="B30" s="23" t="str">
        <f>Dati!B29</f>
        <v>AB18</v>
      </c>
      <c r="C30" s="23">
        <f>Dati!C29</f>
        <v>3.600000000000001</v>
      </c>
      <c r="D30" s="50">
        <f>Dati!D29</f>
        <v>3.600000000000001</v>
      </c>
      <c r="E30" s="45">
        <f t="shared" si="4"/>
        <v>-50.40000000000002</v>
      </c>
      <c r="F30" s="45">
        <f t="shared" si="5"/>
        <v>-25.920000000000044</v>
      </c>
      <c r="G30" s="45">
        <f t="shared" si="6"/>
        <v>-44.40000000000002</v>
      </c>
      <c r="H30" s="45">
        <f t="shared" si="7"/>
        <v>-4.320000000000022</v>
      </c>
      <c r="I30" s="45">
        <f t="shared" si="8"/>
        <v>-6</v>
      </c>
      <c r="J30" s="45">
        <f t="shared" si="9"/>
        <v>-21.600000000000005</v>
      </c>
      <c r="K30" s="52">
        <f t="shared" si="0"/>
        <v>0</v>
      </c>
      <c r="L30" s="52">
        <f t="shared" si="1"/>
        <v>-50.40000000000002</v>
      </c>
      <c r="M30" s="54">
        <f t="shared" si="2"/>
        <v>0</v>
      </c>
      <c r="N30" s="54">
        <f t="shared" si="3"/>
        <v>-25.920000000000044</v>
      </c>
    </row>
    <row r="31" spans="2:14" ht="12" customHeight="1" hidden="1">
      <c r="B31" s="23" t="str">
        <f>Dati!B30</f>
        <v>AB19</v>
      </c>
      <c r="C31" s="23">
        <f>Dati!C30</f>
        <v>3.800000000000001</v>
      </c>
      <c r="D31" s="50">
        <f>Dati!D30</f>
        <v>3.800000000000001</v>
      </c>
      <c r="E31" s="45">
        <f t="shared" si="4"/>
        <v>-55.20000000000003</v>
      </c>
      <c r="F31" s="45">
        <f t="shared" si="5"/>
        <v>-36.48000000000005</v>
      </c>
      <c r="G31" s="45">
        <f t="shared" si="6"/>
        <v>-49.20000000000003</v>
      </c>
      <c r="H31" s="45">
        <f t="shared" si="7"/>
        <v>-13.680000000000035</v>
      </c>
      <c r="I31" s="45">
        <f t="shared" si="8"/>
        <v>-6</v>
      </c>
      <c r="J31" s="45">
        <f t="shared" si="9"/>
        <v>-22.800000000000008</v>
      </c>
      <c r="K31" s="52">
        <f t="shared" si="0"/>
        <v>0</v>
      </c>
      <c r="L31" s="52">
        <f t="shared" si="1"/>
        <v>-55.20000000000003</v>
      </c>
      <c r="M31" s="54">
        <f t="shared" si="2"/>
        <v>0</v>
      </c>
      <c r="N31" s="54">
        <f t="shared" si="3"/>
        <v>-36.48000000000005</v>
      </c>
    </row>
    <row r="32" spans="2:14" ht="12" customHeight="1">
      <c r="B32" s="46" t="str">
        <f>Dati!B31</f>
        <v>Bs</v>
      </c>
      <c r="C32" s="46">
        <f>Dati!C31</f>
        <v>4.000000000000001</v>
      </c>
      <c r="D32" s="49">
        <f>Dati!D31</f>
        <v>4.000000000000001</v>
      </c>
      <c r="E32" s="26">
        <f t="shared" si="4"/>
        <v>-60.00000000000003</v>
      </c>
      <c r="F32" s="27">
        <f>MB2Camp(E$7,E$8,$D$3,$D$4)</f>
        <v>-48</v>
      </c>
      <c r="G32" s="26">
        <f t="shared" si="6"/>
        <v>-54.00000000000003</v>
      </c>
      <c r="H32" s="27">
        <f>MB2Camp(G$7,G$8,$D$3,$D$4)</f>
        <v>-24</v>
      </c>
      <c r="I32" s="26">
        <f t="shared" si="8"/>
        <v>-6</v>
      </c>
      <c r="J32" s="27">
        <f>MB2Camp(I$7,I$8,$D$3,$D$4)</f>
        <v>-24</v>
      </c>
      <c r="K32" s="48">
        <f t="shared" si="0"/>
        <v>0</v>
      </c>
      <c r="L32" s="48">
        <f t="shared" si="1"/>
        <v>-60.00000000000003</v>
      </c>
      <c r="M32" s="48">
        <f t="shared" si="2"/>
        <v>0</v>
      </c>
      <c r="N32" s="48">
        <f t="shared" si="3"/>
        <v>-48</v>
      </c>
    </row>
    <row r="33" spans="2:14" ht="12" customHeight="1">
      <c r="B33" s="25" t="str">
        <f>Dati!B32</f>
        <v>Bd</v>
      </c>
      <c r="C33" s="25">
        <f>Dati!C32</f>
        <v>0</v>
      </c>
      <c r="D33" s="51">
        <f>Dati!D32</f>
        <v>4</v>
      </c>
      <c r="E33" s="28">
        <f>TaglioAd(F53,F32,$D$4,E$8)</f>
        <v>60</v>
      </c>
      <c r="F33" s="28">
        <f>MB2Camp(E$7,E$8,$D$3,$D$4)</f>
        <v>-48</v>
      </c>
      <c r="G33" s="28">
        <f>TaglioAd(H53,H32,$D$4,G$8)</f>
        <v>6</v>
      </c>
      <c r="H33" s="28">
        <f>MB2Camp(G$7,G$8,$D$3,$D$4)</f>
        <v>-24</v>
      </c>
      <c r="I33" s="28">
        <f>TaglioAd(J53,J32,$D$4,I$8)</f>
        <v>54</v>
      </c>
      <c r="J33" s="28">
        <f>MB2Camp(I$7,I$8,$D$3,$D$4)</f>
        <v>-24</v>
      </c>
      <c r="K33" s="47">
        <f t="shared" si="0"/>
        <v>60</v>
      </c>
      <c r="L33" s="47">
        <f t="shared" si="1"/>
        <v>0</v>
      </c>
      <c r="M33" s="47">
        <f t="shared" si="2"/>
        <v>0</v>
      </c>
      <c r="N33" s="47">
        <f t="shared" si="3"/>
        <v>-48</v>
      </c>
    </row>
    <row r="34" spans="2:14" ht="12" customHeight="1" hidden="1">
      <c r="B34" s="23" t="str">
        <f>Dati!B33</f>
        <v>BC1</v>
      </c>
      <c r="C34" s="23">
        <f>Dati!C33</f>
        <v>0.2</v>
      </c>
      <c r="D34" s="50">
        <f>Dati!D33</f>
        <v>4.2</v>
      </c>
      <c r="E34" s="45">
        <f>Tx(E$33,E$8,$C34)</f>
        <v>55.2</v>
      </c>
      <c r="F34" s="45">
        <f>Mx(F$33,E$33,E$8,$C34)</f>
        <v>-36.48</v>
      </c>
      <c r="G34" s="45">
        <f>Tx(G$33,G$8,$C34)</f>
        <v>6</v>
      </c>
      <c r="H34" s="45">
        <f>Mx(H$33,G$33,G$8,$C34)</f>
        <v>-22.8</v>
      </c>
      <c r="I34" s="45">
        <f>Tx(I$33,I$8,$C34)</f>
        <v>49.2</v>
      </c>
      <c r="J34" s="45">
        <f>Mx(J$33,I$33,I$8,$C34)</f>
        <v>-13.68</v>
      </c>
      <c r="K34" s="52">
        <f t="shared" si="0"/>
        <v>55.2</v>
      </c>
      <c r="L34" s="52">
        <f t="shared" si="1"/>
        <v>0</v>
      </c>
      <c r="M34" s="54">
        <f t="shared" si="2"/>
        <v>0</v>
      </c>
      <c r="N34" s="54">
        <f t="shared" si="3"/>
        <v>-36.48</v>
      </c>
    </row>
    <row r="35" spans="2:14" ht="12" customHeight="1" hidden="1">
      <c r="B35" s="23" t="str">
        <f>Dati!B34</f>
        <v>BC2</v>
      </c>
      <c r="C35" s="23">
        <f>Dati!C34</f>
        <v>0.4</v>
      </c>
      <c r="D35" s="50">
        <f>Dati!D34</f>
        <v>4.4</v>
      </c>
      <c r="E35" s="45">
        <f aca="true" t="shared" si="10" ref="E35:E53">Tx(E$33,E$8,$C35)</f>
        <v>50.4</v>
      </c>
      <c r="F35" s="45">
        <f aca="true" t="shared" si="11" ref="F35:F52">Mx(F$33,E$33,E$8,$C35)</f>
        <v>-25.92</v>
      </c>
      <c r="G35" s="45">
        <f aca="true" t="shared" si="12" ref="G35:G53">G$33-G$8*$C35</f>
        <v>6</v>
      </c>
      <c r="H35" s="45">
        <f aca="true" t="shared" si="13" ref="H35:H52">Mx(H$33,G$33,G$8,$C35)</f>
        <v>-21.6</v>
      </c>
      <c r="I35" s="45">
        <f aca="true" t="shared" si="14" ref="I35:I53">Tx(I$33,I$8,$C35)</f>
        <v>44.4</v>
      </c>
      <c r="J35" s="45">
        <f aca="true" t="shared" si="15" ref="J35:J52">Mx(J$33,I$33,I$8,$C35)</f>
        <v>-4.3199999999999985</v>
      </c>
      <c r="K35" s="52">
        <f t="shared" si="0"/>
        <v>50.4</v>
      </c>
      <c r="L35" s="52">
        <f t="shared" si="1"/>
        <v>0</v>
      </c>
      <c r="M35" s="54">
        <f t="shared" si="2"/>
        <v>0</v>
      </c>
      <c r="N35" s="54">
        <f t="shared" si="3"/>
        <v>-25.92</v>
      </c>
    </row>
    <row r="36" spans="2:14" ht="12" customHeight="1" hidden="1">
      <c r="B36" s="23" t="str">
        <f>Dati!B35</f>
        <v>BC3</v>
      </c>
      <c r="C36" s="23">
        <f>Dati!C35</f>
        <v>0.6000000000000001</v>
      </c>
      <c r="D36" s="50">
        <f>Dati!D35</f>
        <v>4.6</v>
      </c>
      <c r="E36" s="45">
        <f t="shared" si="10"/>
        <v>45.599999999999994</v>
      </c>
      <c r="F36" s="45">
        <f t="shared" si="11"/>
        <v>-16.319999999999993</v>
      </c>
      <c r="G36" s="45">
        <f t="shared" si="12"/>
        <v>6</v>
      </c>
      <c r="H36" s="45">
        <f t="shared" si="13"/>
        <v>-20.4</v>
      </c>
      <c r="I36" s="45">
        <f t="shared" si="14"/>
        <v>39.599999999999994</v>
      </c>
      <c r="J36" s="45">
        <f t="shared" si="15"/>
        <v>4.0800000000000045</v>
      </c>
      <c r="K36" s="52">
        <f t="shared" si="0"/>
        <v>45.599999999999994</v>
      </c>
      <c r="L36" s="52">
        <f t="shared" si="1"/>
        <v>0</v>
      </c>
      <c r="M36" s="54">
        <f t="shared" si="2"/>
        <v>4.0800000000000045</v>
      </c>
      <c r="N36" s="54">
        <f t="shared" si="3"/>
        <v>-20.4</v>
      </c>
    </row>
    <row r="37" spans="2:14" ht="12" customHeight="1" hidden="1">
      <c r="B37" s="23" t="str">
        <f>Dati!B36</f>
        <v>BC4</v>
      </c>
      <c r="C37" s="23">
        <f>Dati!C36</f>
        <v>0.8</v>
      </c>
      <c r="D37" s="50">
        <f>Dati!D36</f>
        <v>4.8</v>
      </c>
      <c r="E37" s="45">
        <f t="shared" si="10"/>
        <v>40.8</v>
      </c>
      <c r="F37" s="45">
        <f t="shared" si="11"/>
        <v>-7.6800000000000015</v>
      </c>
      <c r="G37" s="45">
        <f t="shared" si="12"/>
        <v>6</v>
      </c>
      <c r="H37" s="45">
        <f t="shared" si="13"/>
        <v>-19.2</v>
      </c>
      <c r="I37" s="45">
        <f t="shared" si="14"/>
        <v>34.8</v>
      </c>
      <c r="J37" s="45">
        <f t="shared" si="15"/>
        <v>11.520000000000001</v>
      </c>
      <c r="K37" s="52">
        <f t="shared" si="0"/>
        <v>40.8</v>
      </c>
      <c r="L37" s="52">
        <f t="shared" si="1"/>
        <v>0</v>
      </c>
      <c r="M37" s="54">
        <f t="shared" si="2"/>
        <v>11.520000000000001</v>
      </c>
      <c r="N37" s="54">
        <f t="shared" si="3"/>
        <v>-19.2</v>
      </c>
    </row>
    <row r="38" spans="2:14" ht="12" customHeight="1" hidden="1">
      <c r="B38" s="23" t="str">
        <f>Dati!B37</f>
        <v>BC5</v>
      </c>
      <c r="C38" s="23">
        <f>Dati!C37</f>
        <v>1</v>
      </c>
      <c r="D38" s="50">
        <f>Dati!D37</f>
        <v>5</v>
      </c>
      <c r="E38" s="45">
        <f t="shared" si="10"/>
        <v>36</v>
      </c>
      <c r="F38" s="45">
        <f t="shared" si="11"/>
        <v>0</v>
      </c>
      <c r="G38" s="45">
        <f t="shared" si="12"/>
        <v>6</v>
      </c>
      <c r="H38" s="45">
        <f t="shared" si="13"/>
        <v>-18</v>
      </c>
      <c r="I38" s="45">
        <f t="shared" si="14"/>
        <v>30</v>
      </c>
      <c r="J38" s="45">
        <f t="shared" si="15"/>
        <v>18</v>
      </c>
      <c r="K38" s="52">
        <f t="shared" si="0"/>
        <v>36</v>
      </c>
      <c r="L38" s="52">
        <f t="shared" si="1"/>
        <v>0</v>
      </c>
      <c r="M38" s="54">
        <f t="shared" si="2"/>
        <v>18</v>
      </c>
      <c r="N38" s="54">
        <f t="shared" si="3"/>
        <v>-18</v>
      </c>
    </row>
    <row r="39" spans="2:14" ht="12" customHeight="1" hidden="1">
      <c r="B39" s="23" t="str">
        <f>Dati!B38</f>
        <v>BC6</v>
      </c>
      <c r="C39" s="23">
        <f>Dati!C38</f>
        <v>1.2</v>
      </c>
      <c r="D39" s="50">
        <f>Dati!D38</f>
        <v>5.2</v>
      </c>
      <c r="E39" s="45">
        <f t="shared" si="10"/>
        <v>31.200000000000003</v>
      </c>
      <c r="F39" s="45">
        <f t="shared" si="11"/>
        <v>6.719999999999999</v>
      </c>
      <c r="G39" s="45">
        <f t="shared" si="12"/>
        <v>6</v>
      </c>
      <c r="H39" s="45">
        <f t="shared" si="13"/>
        <v>-16.8</v>
      </c>
      <c r="I39" s="45">
        <f t="shared" si="14"/>
        <v>25.200000000000003</v>
      </c>
      <c r="J39" s="45">
        <f t="shared" si="15"/>
        <v>23.519999999999996</v>
      </c>
      <c r="K39" s="52">
        <f t="shared" si="0"/>
        <v>31.200000000000003</v>
      </c>
      <c r="L39" s="52">
        <f t="shared" si="1"/>
        <v>0</v>
      </c>
      <c r="M39" s="54">
        <f t="shared" si="2"/>
        <v>23.519999999999996</v>
      </c>
      <c r="N39" s="54">
        <f t="shared" si="3"/>
        <v>-16.8</v>
      </c>
    </row>
    <row r="40" spans="2:14" ht="12" customHeight="1" hidden="1">
      <c r="B40" s="23" t="str">
        <f>Dati!B39</f>
        <v>BC7</v>
      </c>
      <c r="C40" s="23">
        <f>Dati!C39</f>
        <v>1.4</v>
      </c>
      <c r="D40" s="50">
        <f>Dati!D39</f>
        <v>5.4</v>
      </c>
      <c r="E40" s="45">
        <f t="shared" si="10"/>
        <v>26.400000000000006</v>
      </c>
      <c r="F40" s="45">
        <f t="shared" si="11"/>
        <v>12.480000000000004</v>
      </c>
      <c r="G40" s="45">
        <f t="shared" si="12"/>
        <v>6</v>
      </c>
      <c r="H40" s="45">
        <f t="shared" si="13"/>
        <v>-15.600000000000001</v>
      </c>
      <c r="I40" s="45">
        <f t="shared" si="14"/>
        <v>20.400000000000006</v>
      </c>
      <c r="J40" s="45">
        <f t="shared" si="15"/>
        <v>28.08</v>
      </c>
      <c r="K40" s="52">
        <f t="shared" si="0"/>
        <v>26.400000000000006</v>
      </c>
      <c r="L40" s="52">
        <f t="shared" si="1"/>
        <v>0</v>
      </c>
      <c r="M40" s="54">
        <f t="shared" si="2"/>
        <v>28.08</v>
      </c>
      <c r="N40" s="54">
        <f t="shared" si="3"/>
        <v>-15.600000000000001</v>
      </c>
    </row>
    <row r="41" spans="2:14" ht="12" customHeight="1" hidden="1">
      <c r="B41" s="23" t="str">
        <f>Dati!B40</f>
        <v>BC8</v>
      </c>
      <c r="C41" s="23">
        <f>Dati!C40</f>
        <v>1.5999999999999999</v>
      </c>
      <c r="D41" s="50">
        <f>Dati!D40</f>
        <v>5.6</v>
      </c>
      <c r="E41" s="45">
        <f t="shared" si="10"/>
        <v>21.6</v>
      </c>
      <c r="F41" s="45">
        <f t="shared" si="11"/>
        <v>17.27999999999999</v>
      </c>
      <c r="G41" s="45">
        <f t="shared" si="12"/>
        <v>6</v>
      </c>
      <c r="H41" s="45">
        <f t="shared" si="13"/>
        <v>-14.4</v>
      </c>
      <c r="I41" s="45">
        <f t="shared" si="14"/>
        <v>15.600000000000001</v>
      </c>
      <c r="J41" s="45">
        <f t="shared" si="15"/>
        <v>31.679999999999996</v>
      </c>
      <c r="K41" s="52">
        <f t="shared" si="0"/>
        <v>21.6</v>
      </c>
      <c r="L41" s="52">
        <f t="shared" si="1"/>
        <v>0</v>
      </c>
      <c r="M41" s="54">
        <f t="shared" si="2"/>
        <v>31.679999999999996</v>
      </c>
      <c r="N41" s="54">
        <f t="shared" si="3"/>
        <v>-14.4</v>
      </c>
    </row>
    <row r="42" spans="2:14" ht="12" customHeight="1" hidden="1">
      <c r="B42" s="23" t="str">
        <f>Dati!B41</f>
        <v>BC9</v>
      </c>
      <c r="C42" s="23">
        <f>Dati!C41</f>
        <v>1.7999999999999998</v>
      </c>
      <c r="D42" s="50">
        <f>Dati!D41</f>
        <v>5.8</v>
      </c>
      <c r="E42" s="45">
        <f t="shared" si="10"/>
        <v>16.800000000000004</v>
      </c>
      <c r="F42" s="45">
        <f t="shared" si="11"/>
        <v>21.11999999999999</v>
      </c>
      <c r="G42" s="45">
        <f t="shared" si="12"/>
        <v>6</v>
      </c>
      <c r="H42" s="45">
        <f t="shared" si="13"/>
        <v>-13.200000000000001</v>
      </c>
      <c r="I42" s="45">
        <f t="shared" si="14"/>
        <v>10.800000000000004</v>
      </c>
      <c r="J42" s="45">
        <f t="shared" si="15"/>
        <v>34.31999999999999</v>
      </c>
      <c r="K42" s="52">
        <f t="shared" si="0"/>
        <v>16.800000000000004</v>
      </c>
      <c r="L42" s="52">
        <f t="shared" si="1"/>
        <v>0</v>
      </c>
      <c r="M42" s="54">
        <f t="shared" si="2"/>
        <v>34.31999999999999</v>
      </c>
      <c r="N42" s="54">
        <f t="shared" si="3"/>
        <v>-13.200000000000001</v>
      </c>
    </row>
    <row r="43" spans="2:14" ht="12" customHeight="1" hidden="1">
      <c r="B43" s="23" t="str">
        <f>Dati!B42</f>
        <v>BC10</v>
      </c>
      <c r="C43" s="23">
        <f>Dati!C42</f>
        <v>1.9999999999999998</v>
      </c>
      <c r="D43" s="50">
        <f>Dati!D42</f>
        <v>6</v>
      </c>
      <c r="E43" s="45">
        <f t="shared" si="10"/>
        <v>12.000000000000007</v>
      </c>
      <c r="F43" s="45">
        <f t="shared" si="11"/>
        <v>24</v>
      </c>
      <c r="G43" s="45">
        <f t="shared" si="12"/>
        <v>6</v>
      </c>
      <c r="H43" s="45">
        <f t="shared" si="13"/>
        <v>-12.000000000000002</v>
      </c>
      <c r="I43" s="45">
        <f t="shared" si="14"/>
        <v>6.000000000000007</v>
      </c>
      <c r="J43" s="45">
        <f t="shared" si="15"/>
        <v>36</v>
      </c>
      <c r="K43" s="52">
        <f t="shared" si="0"/>
        <v>12.000000000000007</v>
      </c>
      <c r="L43" s="52">
        <f t="shared" si="1"/>
        <v>0</v>
      </c>
      <c r="M43" s="54">
        <f t="shared" si="2"/>
        <v>36</v>
      </c>
      <c r="N43" s="54">
        <f t="shared" si="3"/>
        <v>-12.000000000000002</v>
      </c>
    </row>
    <row r="44" spans="2:14" ht="12" customHeight="1" hidden="1">
      <c r="B44" s="23" t="str">
        <f>Dati!B43</f>
        <v>BC11</v>
      </c>
      <c r="C44" s="23">
        <f>Dati!C43</f>
        <v>2.1999999999999997</v>
      </c>
      <c r="D44" s="50">
        <f>Dati!D43</f>
        <v>6.199999999999999</v>
      </c>
      <c r="E44" s="45">
        <f t="shared" si="10"/>
        <v>7.200000000000003</v>
      </c>
      <c r="F44" s="45">
        <f t="shared" si="11"/>
        <v>25.919999999999987</v>
      </c>
      <c r="G44" s="45">
        <f t="shared" si="12"/>
        <v>6</v>
      </c>
      <c r="H44" s="45">
        <f t="shared" si="13"/>
        <v>-10.8</v>
      </c>
      <c r="I44" s="45">
        <f t="shared" si="14"/>
        <v>1.2000000000000028</v>
      </c>
      <c r="J44" s="45">
        <f t="shared" si="15"/>
        <v>36.72</v>
      </c>
      <c r="K44" s="52">
        <f t="shared" si="0"/>
        <v>7.200000000000003</v>
      </c>
      <c r="L44" s="52">
        <f t="shared" si="1"/>
        <v>0</v>
      </c>
      <c r="M44" s="54">
        <f t="shared" si="2"/>
        <v>36.72</v>
      </c>
      <c r="N44" s="54">
        <f t="shared" si="3"/>
        <v>-10.8</v>
      </c>
    </row>
    <row r="45" spans="2:14" ht="12" customHeight="1" hidden="1">
      <c r="B45" s="23" t="str">
        <f>Dati!B44</f>
        <v>BC12</v>
      </c>
      <c r="C45" s="23">
        <f>Dati!C44</f>
        <v>2.4</v>
      </c>
      <c r="D45" s="50">
        <f>Dati!D44</f>
        <v>6.4</v>
      </c>
      <c r="E45" s="45">
        <f t="shared" si="10"/>
        <v>2.4000000000000057</v>
      </c>
      <c r="F45" s="45">
        <f t="shared" si="11"/>
        <v>26.879999999999995</v>
      </c>
      <c r="G45" s="45">
        <f t="shared" si="12"/>
        <v>6</v>
      </c>
      <c r="H45" s="45">
        <f t="shared" si="13"/>
        <v>-9.600000000000001</v>
      </c>
      <c r="I45" s="45">
        <f t="shared" si="14"/>
        <v>-3.5999999999999943</v>
      </c>
      <c r="J45" s="45">
        <f t="shared" si="15"/>
        <v>36.47999999999999</v>
      </c>
      <c r="K45" s="52">
        <f t="shared" si="0"/>
        <v>6</v>
      </c>
      <c r="L45" s="52">
        <f t="shared" si="1"/>
        <v>-3.5999999999999943</v>
      </c>
      <c r="M45" s="54">
        <f t="shared" si="2"/>
        <v>36.47999999999999</v>
      </c>
      <c r="N45" s="54">
        <f t="shared" si="3"/>
        <v>-9.600000000000001</v>
      </c>
    </row>
    <row r="46" spans="2:14" ht="12" customHeight="1" hidden="1">
      <c r="B46" s="23" t="str">
        <f>Dati!B45</f>
        <v>BC13</v>
      </c>
      <c r="C46" s="23">
        <f>Dati!C45</f>
        <v>2.6</v>
      </c>
      <c r="D46" s="50">
        <f>Dati!D45</f>
        <v>6.6</v>
      </c>
      <c r="E46" s="45">
        <f t="shared" si="10"/>
        <v>-2.4000000000000057</v>
      </c>
      <c r="F46" s="45">
        <f t="shared" si="11"/>
        <v>26.879999999999995</v>
      </c>
      <c r="G46" s="45">
        <f t="shared" si="12"/>
        <v>6</v>
      </c>
      <c r="H46" s="45">
        <f t="shared" si="13"/>
        <v>-8.399999999999999</v>
      </c>
      <c r="I46" s="45">
        <f t="shared" si="14"/>
        <v>-8.400000000000006</v>
      </c>
      <c r="J46" s="45">
        <f t="shared" si="15"/>
        <v>35.28</v>
      </c>
      <c r="K46" s="52">
        <f t="shared" si="0"/>
        <v>6</v>
      </c>
      <c r="L46" s="52">
        <f t="shared" si="1"/>
        <v>-8.400000000000006</v>
      </c>
      <c r="M46" s="54">
        <f t="shared" si="2"/>
        <v>35.28</v>
      </c>
      <c r="N46" s="54">
        <f t="shared" si="3"/>
        <v>-8.399999999999999</v>
      </c>
    </row>
    <row r="47" spans="2:14" ht="12" customHeight="1" hidden="1">
      <c r="B47" s="23" t="str">
        <f>Dati!B46</f>
        <v>BC14</v>
      </c>
      <c r="C47" s="23">
        <f>Dati!C46</f>
        <v>2.8000000000000003</v>
      </c>
      <c r="D47" s="50">
        <f>Dati!D46</f>
        <v>6.800000000000001</v>
      </c>
      <c r="E47" s="45">
        <f t="shared" si="10"/>
        <v>-7.200000000000003</v>
      </c>
      <c r="F47" s="45">
        <f t="shared" si="11"/>
        <v>25.920000000000016</v>
      </c>
      <c r="G47" s="45">
        <f t="shared" si="12"/>
        <v>6</v>
      </c>
      <c r="H47" s="45">
        <f t="shared" si="13"/>
        <v>-7.199999999999999</v>
      </c>
      <c r="I47" s="45">
        <f t="shared" si="14"/>
        <v>-13.200000000000003</v>
      </c>
      <c r="J47" s="45">
        <f t="shared" si="15"/>
        <v>33.120000000000005</v>
      </c>
      <c r="K47" s="52">
        <f t="shared" si="0"/>
        <v>6</v>
      </c>
      <c r="L47" s="52">
        <f t="shared" si="1"/>
        <v>-13.200000000000003</v>
      </c>
      <c r="M47" s="54">
        <f t="shared" si="2"/>
        <v>33.120000000000005</v>
      </c>
      <c r="N47" s="54">
        <f t="shared" si="3"/>
        <v>-7.199999999999999</v>
      </c>
    </row>
    <row r="48" spans="2:14" ht="12" customHeight="1" hidden="1">
      <c r="B48" s="23" t="str">
        <f>Dati!B47</f>
        <v>BC15</v>
      </c>
      <c r="C48" s="23">
        <f>Dati!C47</f>
        <v>3.0000000000000004</v>
      </c>
      <c r="D48" s="50">
        <f>Dati!D47</f>
        <v>7</v>
      </c>
      <c r="E48" s="45">
        <f t="shared" si="10"/>
        <v>-12.000000000000014</v>
      </c>
      <c r="F48" s="45">
        <f t="shared" si="11"/>
        <v>23.999999999999986</v>
      </c>
      <c r="G48" s="45">
        <f t="shared" si="12"/>
        <v>6</v>
      </c>
      <c r="H48" s="45">
        <f t="shared" si="13"/>
        <v>-5.9999999999999964</v>
      </c>
      <c r="I48" s="45">
        <f t="shared" si="14"/>
        <v>-18.000000000000014</v>
      </c>
      <c r="J48" s="45">
        <f t="shared" si="15"/>
        <v>29.999999999999986</v>
      </c>
      <c r="K48" s="52">
        <f t="shared" si="0"/>
        <v>6</v>
      </c>
      <c r="L48" s="52">
        <f t="shared" si="1"/>
        <v>-18.000000000000014</v>
      </c>
      <c r="M48" s="54">
        <f t="shared" si="2"/>
        <v>29.999999999999986</v>
      </c>
      <c r="N48" s="54">
        <f t="shared" si="3"/>
        <v>-5.9999999999999964</v>
      </c>
    </row>
    <row r="49" spans="2:14" ht="12" customHeight="1" hidden="1">
      <c r="B49" s="23" t="str">
        <f>Dati!B48</f>
        <v>BC16</v>
      </c>
      <c r="C49" s="23">
        <f>Dati!C48</f>
        <v>3.2000000000000006</v>
      </c>
      <c r="D49" s="50">
        <f>Dati!D48</f>
        <v>7.200000000000001</v>
      </c>
      <c r="E49" s="45">
        <f t="shared" si="10"/>
        <v>-16.80000000000001</v>
      </c>
      <c r="F49" s="45">
        <f t="shared" si="11"/>
        <v>21.119999999999976</v>
      </c>
      <c r="G49" s="45">
        <f t="shared" si="12"/>
        <v>6</v>
      </c>
      <c r="H49" s="45">
        <f t="shared" si="13"/>
        <v>-4.799999999999997</v>
      </c>
      <c r="I49" s="45">
        <f t="shared" si="14"/>
        <v>-22.80000000000001</v>
      </c>
      <c r="J49" s="45">
        <f t="shared" si="15"/>
        <v>25.919999999999987</v>
      </c>
      <c r="K49" s="52">
        <f t="shared" si="0"/>
        <v>6</v>
      </c>
      <c r="L49" s="52">
        <f t="shared" si="1"/>
        <v>-22.80000000000001</v>
      </c>
      <c r="M49" s="54">
        <f t="shared" si="2"/>
        <v>25.919999999999987</v>
      </c>
      <c r="N49" s="54">
        <f t="shared" si="3"/>
        <v>-4.799999999999997</v>
      </c>
    </row>
    <row r="50" spans="2:14" ht="12" customHeight="1" hidden="1">
      <c r="B50" s="23" t="str">
        <f>Dati!B49</f>
        <v>BC17</v>
      </c>
      <c r="C50" s="23">
        <f>Dati!C49</f>
        <v>3.400000000000001</v>
      </c>
      <c r="D50" s="50">
        <f>Dati!D49</f>
        <v>7.4</v>
      </c>
      <c r="E50" s="45">
        <f t="shared" si="10"/>
        <v>-21.600000000000023</v>
      </c>
      <c r="F50" s="45">
        <f t="shared" si="11"/>
        <v>17.279999999999973</v>
      </c>
      <c r="G50" s="45">
        <f t="shared" si="12"/>
        <v>6</v>
      </c>
      <c r="H50" s="45">
        <f t="shared" si="13"/>
        <v>-3.5999999999999943</v>
      </c>
      <c r="I50" s="45">
        <f t="shared" si="14"/>
        <v>-27.600000000000023</v>
      </c>
      <c r="J50" s="45">
        <f t="shared" si="15"/>
        <v>20.879999999999967</v>
      </c>
      <c r="K50" s="52">
        <f t="shared" si="0"/>
        <v>6</v>
      </c>
      <c r="L50" s="52">
        <f t="shared" si="1"/>
        <v>-27.600000000000023</v>
      </c>
      <c r="M50" s="54">
        <f t="shared" si="2"/>
        <v>20.879999999999967</v>
      </c>
      <c r="N50" s="54">
        <f t="shared" si="3"/>
        <v>-3.5999999999999943</v>
      </c>
    </row>
    <row r="51" spans="2:14" ht="12" customHeight="1" hidden="1">
      <c r="B51" s="23" t="str">
        <f>Dati!B50</f>
        <v>BC18</v>
      </c>
      <c r="C51" s="23">
        <f>Dati!C50</f>
        <v>3.600000000000001</v>
      </c>
      <c r="D51" s="50">
        <f>Dati!D50</f>
        <v>7.600000000000001</v>
      </c>
      <c r="E51" s="45">
        <f t="shared" si="10"/>
        <v>-26.40000000000002</v>
      </c>
      <c r="F51" s="45">
        <f t="shared" si="11"/>
        <v>12.47999999999999</v>
      </c>
      <c r="G51" s="45">
        <f t="shared" si="12"/>
        <v>6</v>
      </c>
      <c r="H51" s="45">
        <f t="shared" si="13"/>
        <v>-2.399999999999995</v>
      </c>
      <c r="I51" s="45">
        <f t="shared" si="14"/>
        <v>-32.40000000000002</v>
      </c>
      <c r="J51" s="45">
        <f t="shared" si="15"/>
        <v>14.879999999999995</v>
      </c>
      <c r="K51" s="52">
        <f t="shared" si="0"/>
        <v>6</v>
      </c>
      <c r="L51" s="52">
        <f t="shared" si="1"/>
        <v>-32.40000000000002</v>
      </c>
      <c r="M51" s="54">
        <f t="shared" si="2"/>
        <v>14.879999999999995</v>
      </c>
      <c r="N51" s="54">
        <f t="shared" si="3"/>
        <v>-2.399999999999995</v>
      </c>
    </row>
    <row r="52" spans="2:14" ht="12" customHeight="1" hidden="1">
      <c r="B52" s="23" t="str">
        <f>Dati!B51</f>
        <v>BC19</v>
      </c>
      <c r="C52" s="23">
        <f>Dati!C51</f>
        <v>3.800000000000001</v>
      </c>
      <c r="D52" s="50">
        <f>Dati!D51</f>
        <v>7.800000000000001</v>
      </c>
      <c r="E52" s="45">
        <f t="shared" si="10"/>
        <v>-31.20000000000003</v>
      </c>
      <c r="F52" s="45">
        <f t="shared" si="11"/>
        <v>6.71999999999997</v>
      </c>
      <c r="G52" s="45">
        <f t="shared" si="12"/>
        <v>6</v>
      </c>
      <c r="H52" s="45">
        <f t="shared" si="13"/>
        <v>-1.1999999999999922</v>
      </c>
      <c r="I52" s="45">
        <f t="shared" si="14"/>
        <v>-37.20000000000003</v>
      </c>
      <c r="J52" s="45">
        <f t="shared" si="15"/>
        <v>7.9199999999999875</v>
      </c>
      <c r="K52" s="52">
        <f t="shared" si="0"/>
        <v>6</v>
      </c>
      <c r="L52" s="52">
        <f t="shared" si="1"/>
        <v>-37.20000000000003</v>
      </c>
      <c r="M52" s="54">
        <f t="shared" si="2"/>
        <v>7.9199999999999875</v>
      </c>
      <c r="N52" s="54">
        <f t="shared" si="3"/>
        <v>-1.1999999999999922</v>
      </c>
    </row>
    <row r="53" spans="2:14" ht="12" customHeight="1">
      <c r="B53" s="25" t="str">
        <f>Dati!B52</f>
        <v>Cs</v>
      </c>
      <c r="C53" s="25">
        <f>Dati!C52</f>
        <v>4.000000000000001</v>
      </c>
      <c r="D53" s="51">
        <f>Dati!D52</f>
        <v>8</v>
      </c>
      <c r="E53" s="29">
        <f t="shared" si="10"/>
        <v>-36.00000000000003</v>
      </c>
      <c r="F53" s="29">
        <v>0</v>
      </c>
      <c r="G53" s="29">
        <f t="shared" si="12"/>
        <v>6</v>
      </c>
      <c r="H53" s="29">
        <v>0</v>
      </c>
      <c r="I53" s="29">
        <f t="shared" si="14"/>
        <v>-42.00000000000003</v>
      </c>
      <c r="J53" s="29">
        <v>0</v>
      </c>
      <c r="K53" s="47">
        <f t="shared" si="0"/>
        <v>6</v>
      </c>
      <c r="L53" s="47">
        <f t="shared" si="1"/>
        <v>-42.00000000000003</v>
      </c>
      <c r="M53" s="47">
        <f t="shared" si="2"/>
        <v>0</v>
      </c>
      <c r="N53" s="47">
        <f t="shared" si="3"/>
        <v>0</v>
      </c>
    </row>
    <row r="54" spans="2:14" ht="12" customHeight="1">
      <c r="B54" s="25" t="str">
        <f>Dati!B53</f>
        <v>Cd</v>
      </c>
      <c r="C54" s="25">
        <f>Dati!C53</f>
        <v>4.000000000000001</v>
      </c>
      <c r="D54" s="51">
        <f>Dati!D53</f>
        <v>8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47">
        <f t="shared" si="0"/>
        <v>0</v>
      </c>
      <c r="L54" s="47">
        <f t="shared" si="1"/>
        <v>0</v>
      </c>
      <c r="M54" s="47">
        <f t="shared" si="2"/>
        <v>0</v>
      </c>
      <c r="N54" s="47">
        <f t="shared" si="3"/>
        <v>0</v>
      </c>
    </row>
    <row r="55" spans="1:14" ht="12" customHeight="1">
      <c r="A55" s="4"/>
      <c r="B55" s="18"/>
      <c r="C55" s="18"/>
      <c r="D55" s="18"/>
      <c r="E55" s="30"/>
      <c r="F55" s="30"/>
      <c r="G55" s="30"/>
      <c r="H55" s="30"/>
      <c r="I55" s="30"/>
      <c r="J55" s="30"/>
      <c r="M55" s="31"/>
      <c r="N55" s="31"/>
    </row>
    <row r="56" spans="1:14" ht="12" customHeight="1">
      <c r="A56" s="4"/>
      <c r="B56" s="18"/>
      <c r="C56" s="18"/>
      <c r="D56" s="18"/>
      <c r="E56" s="90"/>
      <c r="F56" s="89" t="s">
        <v>0</v>
      </c>
      <c r="G56" s="86"/>
      <c r="H56" s="30"/>
      <c r="I56" s="30"/>
      <c r="J56" s="30"/>
      <c r="M56" s="31"/>
      <c r="N56" s="31"/>
    </row>
    <row r="57" spans="1:14" ht="12" customHeight="1">
      <c r="A57" s="4"/>
      <c r="E57" s="88" t="s">
        <v>1</v>
      </c>
      <c r="F57" s="88" t="s">
        <v>2</v>
      </c>
      <c r="G57" s="88" t="s">
        <v>3</v>
      </c>
      <c r="H57" s="71" t="s">
        <v>63</v>
      </c>
      <c r="I57" s="31"/>
      <c r="J57" s="30"/>
      <c r="M57" s="31"/>
      <c r="N57" s="31"/>
    </row>
    <row r="58" spans="2:14" ht="12" customHeight="1">
      <c r="B58" s="32"/>
      <c r="C58" s="33"/>
      <c r="D58" s="20" t="s">
        <v>53</v>
      </c>
      <c r="E58" s="55">
        <f>E$12-E$11</f>
        <v>36</v>
      </c>
      <c r="F58" s="55">
        <f>G$12-G$11</f>
        <v>42</v>
      </c>
      <c r="G58" s="55">
        <f>I$12-I$11</f>
        <v>-6</v>
      </c>
      <c r="H58" s="55">
        <f>MAX(E58,F58,G58)</f>
        <v>42</v>
      </c>
      <c r="I58" s="35"/>
      <c r="J58" s="35"/>
      <c r="M58" s="35"/>
      <c r="N58" s="35"/>
    </row>
    <row r="59" spans="2:14" ht="12" customHeight="1">
      <c r="B59" s="83" t="s">
        <v>58</v>
      </c>
      <c r="C59" s="37"/>
      <c r="D59" s="20" t="s">
        <v>54</v>
      </c>
      <c r="E59" s="55">
        <f>E33-E32</f>
        <v>120.00000000000003</v>
      </c>
      <c r="F59" s="55">
        <f>G33-G32</f>
        <v>60.00000000000003</v>
      </c>
      <c r="G59" s="55">
        <f>I33-I32</f>
        <v>60</v>
      </c>
      <c r="H59" s="55">
        <f>MAX(E59,F59,G59)</f>
        <v>120.00000000000003</v>
      </c>
      <c r="I59" s="35"/>
      <c r="J59" s="35"/>
      <c r="M59" s="35"/>
      <c r="N59" s="35"/>
    </row>
    <row r="60" spans="2:14" ht="12" customHeight="1">
      <c r="B60" s="38"/>
      <c r="C60" s="39"/>
      <c r="D60" s="20" t="s">
        <v>55</v>
      </c>
      <c r="E60" s="55">
        <f>E$54-E$53</f>
        <v>36.00000000000003</v>
      </c>
      <c r="F60" s="55">
        <f>G$54-G$53</f>
        <v>-6</v>
      </c>
      <c r="G60" s="55">
        <f>I$54-I$53</f>
        <v>42.00000000000003</v>
      </c>
      <c r="H60" s="55">
        <f>MAX(E60,F60,G60)</f>
        <v>42.00000000000003</v>
      </c>
      <c r="I60" s="35"/>
      <c r="J60" s="35"/>
      <c r="M60" s="35"/>
      <c r="N60" s="35"/>
    </row>
    <row r="61" spans="2:14" ht="12" customHeight="1">
      <c r="B61" s="32"/>
      <c r="C61" s="41"/>
      <c r="D61" s="23" t="s">
        <v>59</v>
      </c>
      <c r="E61" s="55">
        <f>xmax(E12,E32,E7)</f>
        <v>1.5</v>
      </c>
      <c r="F61" s="55">
        <f>xmax(G12,G32,G7)</f>
        <v>1.75</v>
      </c>
      <c r="G61" s="55">
        <f>xmax(I12,I32,I7)</f>
      </c>
      <c r="H61" s="84">
        <f>CercaXOrizzontale(E61:G61,E62:G62,H62)</f>
        <v>1.75</v>
      </c>
      <c r="I61" s="35"/>
      <c r="J61" s="35"/>
      <c r="M61" s="35"/>
      <c r="N61" s="35"/>
    </row>
    <row r="62" spans="2:14" ht="12" customHeight="1">
      <c r="B62" s="83" t="s">
        <v>80</v>
      </c>
      <c r="C62" s="43"/>
      <c r="D62" s="23" t="s">
        <v>60</v>
      </c>
      <c r="E62" s="55">
        <f>Mmax(F12,E12,E32,E7,E61)</f>
        <v>27</v>
      </c>
      <c r="F62" s="55">
        <f>Mmax(H12,G12,G32,G7,F61)</f>
        <v>36.75</v>
      </c>
      <c r="G62" s="55">
        <f>Mmax(J12,I12,I32,I7,G61)</f>
      </c>
      <c r="H62" s="55">
        <f>MAX(E62,F62,G62)</f>
        <v>36.75</v>
      </c>
      <c r="I62" s="35"/>
      <c r="J62" s="35"/>
      <c r="M62" s="35"/>
      <c r="N62" s="35"/>
    </row>
    <row r="63" spans="2:15" ht="12" customHeight="1">
      <c r="B63" s="32"/>
      <c r="C63" s="41"/>
      <c r="D63" s="23" t="s">
        <v>59</v>
      </c>
      <c r="E63" s="55">
        <f>xmax(E33,E53,E8)</f>
        <v>2.5</v>
      </c>
      <c r="F63" s="55">
        <f>xmax(G33,G53,G8)</f>
      </c>
      <c r="G63" s="55">
        <f>xmax(I33,I53,I8)</f>
        <v>2.25</v>
      </c>
      <c r="H63" s="84">
        <f>CercaXOrizzontale(E63:G63,E64:G64,H64)</f>
        <v>2.25</v>
      </c>
      <c r="I63" s="35"/>
      <c r="J63" s="35"/>
      <c r="M63" s="35"/>
      <c r="N63" s="35"/>
      <c r="O63" s="44"/>
    </row>
    <row r="64" spans="2:15" ht="12" customHeight="1">
      <c r="B64" s="38" t="s">
        <v>81</v>
      </c>
      <c r="C64" s="39"/>
      <c r="D64" s="23" t="s">
        <v>60</v>
      </c>
      <c r="E64" s="55">
        <f>Mmax(F33,E33,E53,E8,E63)</f>
        <v>27</v>
      </c>
      <c r="F64" s="55">
        <f>Mmax(H33,G33,G53,G8,F63)</f>
      </c>
      <c r="G64" s="55">
        <f>Mmax(J33,I33,I53,I8,G63)</f>
        <v>36.75</v>
      </c>
      <c r="H64" s="55">
        <f>MAX(E64,F64,G64)</f>
        <v>36.75</v>
      </c>
      <c r="I64" s="35"/>
      <c r="J64" s="35"/>
      <c r="M64" s="35"/>
      <c r="N64" s="35"/>
      <c r="O64" s="44"/>
    </row>
    <row r="65" spans="11:14" ht="12" customHeight="1">
      <c r="K65" s="35"/>
      <c r="L65" s="35"/>
      <c r="M65" s="35"/>
      <c r="N65" s="35"/>
    </row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</sheetData>
  <sheetProtection password="DCD7" sheet="1" objects="1" scenarios="1"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4"/>
  <headerFooter alignWithMargins="0">
    <oddHeader>&amp;C&amp;"Comic Sans MS,Normale"&amp;9© Carlo Palatella carlopala@tiscali.it http://web.tiscali.it/Didattica</oddHeader>
  </headerFooter>
  <drawing r:id="rId2"/>
  <legacyDrawing r:id="rId1"/>
  <picture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>
    <tabColor rgb="FF0070C0"/>
  </sheetPr>
  <dimension ref="A1:P65"/>
  <sheetViews>
    <sheetView showGridLines="0" zoomScalePageLayoutView="0" workbookViewId="0" topLeftCell="A1">
      <selection activeCell="F78" sqref="F78"/>
    </sheetView>
  </sheetViews>
  <sheetFormatPr defaultColWidth="9.33203125" defaultRowHeight="12.75"/>
  <cols>
    <col min="1" max="1" width="8" style="2" customWidth="1"/>
    <col min="2" max="2" width="8.16015625" style="2" customWidth="1"/>
    <col min="3" max="4" width="10.83203125" style="2" customWidth="1"/>
    <col min="5" max="16" width="8.83203125" style="2" customWidth="1"/>
    <col min="17" max="16384" width="9.33203125" style="2" customWidth="1"/>
  </cols>
  <sheetData>
    <row r="1" spans="2:4" ht="29.25" customHeight="1">
      <c r="B1" s="1" t="s">
        <v>4</v>
      </c>
      <c r="D1" s="1"/>
    </row>
    <row r="2" spans="1:7" ht="28.5" customHeight="1">
      <c r="A2" s="4"/>
      <c r="B2" s="4"/>
      <c r="C2" s="66"/>
      <c r="D2" s="66"/>
      <c r="E2" s="4"/>
      <c r="F2" s="18"/>
      <c r="G2" s="4"/>
    </row>
    <row r="3" spans="1:10" ht="12" customHeight="1">
      <c r="A3" s="4"/>
      <c r="B3" s="4"/>
      <c r="C3" s="18"/>
      <c r="D3" s="67"/>
      <c r="E3" s="4"/>
      <c r="F3" s="18"/>
      <c r="G3" s="4"/>
      <c r="I3" s="4"/>
      <c r="J3" s="4"/>
    </row>
    <row r="4" spans="1:10" ht="12" customHeight="1">
      <c r="A4" s="4"/>
      <c r="B4" s="4"/>
      <c r="C4" s="18"/>
      <c r="D4" s="67"/>
      <c r="E4" s="4"/>
      <c r="F4" s="18"/>
      <c r="G4" s="4"/>
      <c r="I4" s="5"/>
      <c r="J4" s="4"/>
    </row>
    <row r="5" spans="9:10" ht="12" customHeight="1">
      <c r="I5" s="5"/>
      <c r="J5" s="4"/>
    </row>
    <row r="6" spans="3:4" s="4" customFormat="1" ht="12" customHeight="1">
      <c r="C6" s="5"/>
      <c r="D6" s="18"/>
    </row>
    <row r="7" spans="3:8" s="4" customFormat="1" ht="12" customHeight="1">
      <c r="C7" s="5"/>
      <c r="D7" s="18"/>
      <c r="E7" s="18"/>
      <c r="F7" s="18"/>
      <c r="G7" s="18"/>
      <c r="H7" s="18"/>
    </row>
    <row r="8" spans="3:16" s="4" customFormat="1" ht="12" customHeight="1">
      <c r="C8" s="5"/>
      <c r="D8" s="18"/>
      <c r="E8" s="68"/>
      <c r="F8" s="74" t="s">
        <v>82</v>
      </c>
      <c r="G8" s="69"/>
      <c r="H8" s="70"/>
      <c r="I8" s="68"/>
      <c r="J8" s="74" t="s">
        <v>83</v>
      </c>
      <c r="K8" s="69"/>
      <c r="L8" s="70"/>
      <c r="M8" s="75"/>
      <c r="N8" s="76"/>
      <c r="O8" s="76" t="s">
        <v>84</v>
      </c>
      <c r="P8" s="77"/>
    </row>
    <row r="9" spans="2:16" ht="12" customHeight="1">
      <c r="B9" s="18"/>
      <c r="C9" s="19" t="str">
        <f>Dati!C8</f>
        <v>Ascissa</v>
      </c>
      <c r="D9" s="20"/>
      <c r="E9" s="17" t="str">
        <f>CaricoPermanenteStrutturale!M9</f>
        <v>T max</v>
      </c>
      <c r="F9" s="17" t="str">
        <f>CaricoPermanenteStrutturale!N9</f>
        <v>T min</v>
      </c>
      <c r="G9" s="53" t="str">
        <f>CaricoPermanenteStrutturale!O9</f>
        <v>M max</v>
      </c>
      <c r="H9" s="53" t="str">
        <f>CaricoPermanenteStrutturale!P9</f>
        <v>M min</v>
      </c>
      <c r="I9" s="17" t="str">
        <f>CaricoVariabile!K9</f>
        <v>T max</v>
      </c>
      <c r="J9" s="17" t="str">
        <f>CaricoVariabile!L9</f>
        <v>T min</v>
      </c>
      <c r="K9" s="53" t="str">
        <f>CaricoVariabile!M9</f>
        <v>M max</v>
      </c>
      <c r="L9" s="53" t="str">
        <f>CaricoVariabile!N9</f>
        <v>M min</v>
      </c>
      <c r="M9" s="17" t="s">
        <v>64</v>
      </c>
      <c r="N9" s="17" t="s">
        <v>65</v>
      </c>
      <c r="O9" s="53" t="s">
        <v>66</v>
      </c>
      <c r="P9" s="53" t="s">
        <v>67</v>
      </c>
    </row>
    <row r="10" spans="2:16" ht="12" customHeight="1">
      <c r="B10" s="23" t="str">
        <f>Dati!B9</f>
        <v>Sezione</v>
      </c>
      <c r="C10" s="24" t="str">
        <f>Dati!C9</f>
        <v>relativa</v>
      </c>
      <c r="D10" s="24" t="str">
        <f>Dati!D9</f>
        <v>progress.</v>
      </c>
      <c r="E10" s="17" t="str">
        <f>CaricoPermanenteStrutturale!M10</f>
        <v>(kN)</v>
      </c>
      <c r="F10" s="17" t="str">
        <f>CaricoPermanenteStrutturale!N10</f>
        <v>(kN)</v>
      </c>
      <c r="G10" s="53" t="str">
        <f>CaricoPermanenteStrutturale!O10</f>
        <v>(kNm)</v>
      </c>
      <c r="H10" s="53" t="str">
        <f>CaricoPermanenteStrutturale!P10</f>
        <v>(kNm)</v>
      </c>
      <c r="I10" s="17" t="str">
        <f>CaricoVariabile!K10</f>
        <v>(kN)</v>
      </c>
      <c r="J10" s="17" t="str">
        <f>CaricoVariabile!L10</f>
        <v>(kN)</v>
      </c>
      <c r="K10" s="53" t="str">
        <f>CaricoVariabile!M10</f>
        <v>(kNm)</v>
      </c>
      <c r="L10" s="53" t="str">
        <f>CaricoVariabile!N10</f>
        <v>(kNm)</v>
      </c>
      <c r="M10" s="17" t="s">
        <v>5</v>
      </c>
      <c r="N10" s="17" t="s">
        <v>5</v>
      </c>
      <c r="O10" s="53" t="s">
        <v>6</v>
      </c>
      <c r="P10" s="53" t="s">
        <v>6</v>
      </c>
    </row>
    <row r="11" spans="2:16" ht="12" customHeight="1">
      <c r="B11" s="46" t="str">
        <f>Dati!B10</f>
        <v>As</v>
      </c>
      <c r="C11" s="49">
        <f>Dati!C10</f>
        <v>0</v>
      </c>
      <c r="D11" s="49">
        <f>Dati!D10</f>
        <v>0</v>
      </c>
      <c r="E11" s="48">
        <f>CaricoPermanenteStrutturale!M11</f>
        <v>0</v>
      </c>
      <c r="F11" s="48">
        <f>CaricoPermanenteStrutturale!N11</f>
        <v>0</v>
      </c>
      <c r="G11" s="48">
        <f>CaricoPermanenteStrutturale!O11</f>
        <v>0</v>
      </c>
      <c r="H11" s="48">
        <f>CaricoPermanenteStrutturale!P11</f>
        <v>0</v>
      </c>
      <c r="I11" s="48">
        <f>CaricoVariabile!K11</f>
        <v>0</v>
      </c>
      <c r="J11" s="48">
        <f>CaricoVariabile!L11</f>
        <v>0</v>
      </c>
      <c r="K11" s="48">
        <f>CaricoVariabile!M11</f>
        <v>0</v>
      </c>
      <c r="L11" s="48">
        <f>CaricoVariabile!N11</f>
        <v>0</v>
      </c>
      <c r="M11" s="27">
        <f>E11+I11</f>
        <v>0</v>
      </c>
      <c r="N11" s="27">
        <f>F11+J11</f>
        <v>0</v>
      </c>
      <c r="O11" s="27">
        <f>G11+K11</f>
        <v>0</v>
      </c>
      <c r="P11" s="27">
        <f>H11+L11</f>
        <v>0</v>
      </c>
    </row>
    <row r="12" spans="2:16" ht="12" customHeight="1" hidden="1">
      <c r="B12" s="46" t="str">
        <f>Dati!B11</f>
        <v>Ad</v>
      </c>
      <c r="C12" s="49">
        <f>Dati!C11</f>
        <v>0</v>
      </c>
      <c r="D12" s="49">
        <f>Dati!D11</f>
        <v>0</v>
      </c>
      <c r="E12" s="48">
        <f>CaricoPermanenteStrutturale!M12</f>
        <v>48</v>
      </c>
      <c r="F12" s="48">
        <f>CaricoPermanenteStrutturale!N12</f>
        <v>0</v>
      </c>
      <c r="G12" s="48">
        <f>CaricoPermanenteStrutturale!O12</f>
        <v>0</v>
      </c>
      <c r="H12" s="48">
        <f>CaricoPermanenteStrutturale!P12</f>
        <v>0</v>
      </c>
      <c r="I12" s="48">
        <f>CaricoVariabile!K12</f>
        <v>42</v>
      </c>
      <c r="J12" s="48">
        <f>CaricoVariabile!L12</f>
        <v>-6</v>
      </c>
      <c r="K12" s="48">
        <f>CaricoVariabile!M12</f>
        <v>0</v>
      </c>
      <c r="L12" s="48">
        <f>CaricoVariabile!N12</f>
        <v>0</v>
      </c>
      <c r="M12" s="27">
        <f aca="true" t="shared" si="0" ref="M12:M54">E12+I12</f>
        <v>90</v>
      </c>
      <c r="N12" s="27">
        <f aca="true" t="shared" si="1" ref="N12:N54">F12+J12</f>
        <v>-6</v>
      </c>
      <c r="O12" s="27">
        <f aca="true" t="shared" si="2" ref="O12:O54">G12+K12</f>
        <v>0</v>
      </c>
      <c r="P12" s="27">
        <f aca="true" t="shared" si="3" ref="P12:P54">H12+L12</f>
        <v>0</v>
      </c>
    </row>
    <row r="13" spans="2:16" ht="12" customHeight="1" hidden="1">
      <c r="B13" s="23" t="str">
        <f>Dati!B12</f>
        <v>AB1</v>
      </c>
      <c r="C13" s="50">
        <f>Dati!C12</f>
        <v>0.2</v>
      </c>
      <c r="D13" s="50">
        <f>Dati!D12</f>
        <v>0.2</v>
      </c>
      <c r="E13" s="71">
        <f>CaricoPermanenteStrutturale!M13</f>
        <v>41.6</v>
      </c>
      <c r="F13" s="71">
        <f>CaricoPermanenteStrutturale!N13</f>
        <v>0</v>
      </c>
      <c r="G13" s="71">
        <f>CaricoPermanenteStrutturale!O13</f>
        <v>8.96</v>
      </c>
      <c r="H13" s="71">
        <f>CaricoPermanenteStrutturale!P13</f>
        <v>0</v>
      </c>
      <c r="I13" s="73">
        <f>CaricoVariabile!K13</f>
        <v>37.2</v>
      </c>
      <c r="J13" s="73">
        <f>CaricoVariabile!L13</f>
        <v>-6</v>
      </c>
      <c r="K13" s="73">
        <f>CaricoVariabile!M13</f>
        <v>7.92</v>
      </c>
      <c r="L13" s="73">
        <f>CaricoVariabile!N13</f>
        <v>-1.2000000000000002</v>
      </c>
      <c r="M13" s="78">
        <f t="shared" si="0"/>
        <v>78.80000000000001</v>
      </c>
      <c r="N13" s="78">
        <f t="shared" si="1"/>
        <v>-6</v>
      </c>
      <c r="O13" s="78">
        <f t="shared" si="2"/>
        <v>16.880000000000003</v>
      </c>
      <c r="P13" s="78">
        <f t="shared" si="3"/>
        <v>-1.2000000000000002</v>
      </c>
    </row>
    <row r="14" spans="2:16" ht="12" customHeight="1" hidden="1">
      <c r="B14" s="23" t="str">
        <f>Dati!B13</f>
        <v>AB2</v>
      </c>
      <c r="C14" s="50">
        <f>Dati!C13</f>
        <v>0.4</v>
      </c>
      <c r="D14" s="50">
        <f>Dati!D13</f>
        <v>0.4</v>
      </c>
      <c r="E14" s="71">
        <f>CaricoPermanenteStrutturale!M14</f>
        <v>35.2</v>
      </c>
      <c r="F14" s="71">
        <f>CaricoPermanenteStrutturale!N14</f>
        <v>0</v>
      </c>
      <c r="G14" s="71">
        <f>CaricoPermanenteStrutturale!O14</f>
        <v>16.64</v>
      </c>
      <c r="H14" s="71">
        <f>CaricoPermanenteStrutturale!P14</f>
        <v>0</v>
      </c>
      <c r="I14" s="73">
        <f>CaricoVariabile!K14</f>
        <v>32.4</v>
      </c>
      <c r="J14" s="73">
        <f>CaricoVariabile!L14</f>
        <v>-6</v>
      </c>
      <c r="K14" s="73">
        <f>CaricoVariabile!M14</f>
        <v>14.88</v>
      </c>
      <c r="L14" s="73">
        <f>CaricoVariabile!N14</f>
        <v>-2.4000000000000004</v>
      </c>
      <c r="M14" s="78">
        <f t="shared" si="0"/>
        <v>67.6</v>
      </c>
      <c r="N14" s="78">
        <f t="shared" si="1"/>
        <v>-6</v>
      </c>
      <c r="O14" s="78">
        <f t="shared" si="2"/>
        <v>31.520000000000003</v>
      </c>
      <c r="P14" s="78">
        <f t="shared" si="3"/>
        <v>-2.4000000000000004</v>
      </c>
    </row>
    <row r="15" spans="2:16" ht="12" customHeight="1" hidden="1">
      <c r="B15" s="23" t="str">
        <f>Dati!B14</f>
        <v>AB3</v>
      </c>
      <c r="C15" s="50">
        <f>Dati!C14</f>
        <v>0.6000000000000001</v>
      </c>
      <c r="D15" s="50">
        <f>Dati!D14</f>
        <v>0.6000000000000001</v>
      </c>
      <c r="E15" s="71">
        <f>CaricoPermanenteStrutturale!M15</f>
        <v>28.799999999999997</v>
      </c>
      <c r="F15" s="71">
        <f>CaricoPermanenteStrutturale!N15</f>
        <v>0</v>
      </c>
      <c r="G15" s="71">
        <f>CaricoPermanenteStrutturale!O15</f>
        <v>23.040000000000003</v>
      </c>
      <c r="H15" s="71">
        <f>CaricoPermanenteStrutturale!P15</f>
        <v>0</v>
      </c>
      <c r="I15" s="73">
        <f>CaricoVariabile!K15</f>
        <v>27.599999999999998</v>
      </c>
      <c r="J15" s="73">
        <f>CaricoVariabile!L15</f>
        <v>-6</v>
      </c>
      <c r="K15" s="73">
        <f>CaricoVariabile!M15</f>
        <v>20.880000000000003</v>
      </c>
      <c r="L15" s="73">
        <f>CaricoVariabile!N15</f>
        <v>-3.6000000000000005</v>
      </c>
      <c r="M15" s="78">
        <f t="shared" si="0"/>
        <v>56.39999999999999</v>
      </c>
      <c r="N15" s="78">
        <f t="shared" si="1"/>
        <v>-6</v>
      </c>
      <c r="O15" s="78">
        <f t="shared" si="2"/>
        <v>43.92</v>
      </c>
      <c r="P15" s="78">
        <f t="shared" si="3"/>
        <v>-3.6000000000000005</v>
      </c>
    </row>
    <row r="16" spans="2:16" ht="12" customHeight="1" hidden="1">
      <c r="B16" s="23" t="str">
        <f>Dati!B15</f>
        <v>AB4</v>
      </c>
      <c r="C16" s="50">
        <f>Dati!C15</f>
        <v>0.8</v>
      </c>
      <c r="D16" s="50">
        <f>Dati!D15</f>
        <v>0.8</v>
      </c>
      <c r="E16" s="71">
        <f>CaricoPermanenteStrutturale!M16</f>
        <v>22.4</v>
      </c>
      <c r="F16" s="71">
        <f>CaricoPermanenteStrutturale!N16</f>
        <v>0</v>
      </c>
      <c r="G16" s="71">
        <f>CaricoPermanenteStrutturale!O16</f>
        <v>28.160000000000004</v>
      </c>
      <c r="H16" s="71">
        <f>CaricoPermanenteStrutturale!P16</f>
        <v>0</v>
      </c>
      <c r="I16" s="73">
        <f>CaricoVariabile!K16</f>
        <v>22.799999999999997</v>
      </c>
      <c r="J16" s="73">
        <f>CaricoVariabile!L16</f>
        <v>-6</v>
      </c>
      <c r="K16" s="73">
        <f>CaricoVariabile!M16</f>
        <v>25.92</v>
      </c>
      <c r="L16" s="73">
        <f>CaricoVariabile!N16</f>
        <v>-4.800000000000001</v>
      </c>
      <c r="M16" s="78">
        <f t="shared" si="0"/>
        <v>45.199999999999996</v>
      </c>
      <c r="N16" s="78">
        <f t="shared" si="1"/>
        <v>-6</v>
      </c>
      <c r="O16" s="78">
        <f t="shared" si="2"/>
        <v>54.080000000000005</v>
      </c>
      <c r="P16" s="78">
        <f t="shared" si="3"/>
        <v>-4.800000000000001</v>
      </c>
    </row>
    <row r="17" spans="2:16" ht="12" customHeight="1" hidden="1">
      <c r="B17" s="23" t="str">
        <f>Dati!B16</f>
        <v>AB5</v>
      </c>
      <c r="C17" s="50">
        <f>Dati!C16</f>
        <v>1</v>
      </c>
      <c r="D17" s="50">
        <f>Dati!D16</f>
        <v>1</v>
      </c>
      <c r="E17" s="71">
        <f>CaricoPermanenteStrutturale!M17</f>
        <v>16</v>
      </c>
      <c r="F17" s="71">
        <f>CaricoPermanenteStrutturale!N17</f>
        <v>0</v>
      </c>
      <c r="G17" s="71">
        <f>CaricoPermanenteStrutturale!O17</f>
        <v>32</v>
      </c>
      <c r="H17" s="71">
        <f>CaricoPermanenteStrutturale!P17</f>
        <v>0</v>
      </c>
      <c r="I17" s="73">
        <f>CaricoVariabile!K17</f>
        <v>18</v>
      </c>
      <c r="J17" s="73">
        <f>CaricoVariabile!L17</f>
        <v>-6</v>
      </c>
      <c r="K17" s="73">
        <f>CaricoVariabile!M17</f>
        <v>30</v>
      </c>
      <c r="L17" s="73">
        <f>CaricoVariabile!N17</f>
        <v>-6</v>
      </c>
      <c r="M17" s="78">
        <f t="shared" si="0"/>
        <v>34</v>
      </c>
      <c r="N17" s="78">
        <f t="shared" si="1"/>
        <v>-6</v>
      </c>
      <c r="O17" s="78">
        <f t="shared" si="2"/>
        <v>62</v>
      </c>
      <c r="P17" s="78">
        <f t="shared" si="3"/>
        <v>-6</v>
      </c>
    </row>
    <row r="18" spans="2:16" ht="12" customHeight="1" hidden="1">
      <c r="B18" s="23" t="str">
        <f>Dati!B17</f>
        <v>AB6</v>
      </c>
      <c r="C18" s="50">
        <f>Dati!C17</f>
        <v>1.2</v>
      </c>
      <c r="D18" s="50">
        <f>Dati!D17</f>
        <v>1.2</v>
      </c>
      <c r="E18" s="71">
        <f>CaricoPermanenteStrutturale!M18</f>
        <v>9.600000000000001</v>
      </c>
      <c r="F18" s="71">
        <f>CaricoPermanenteStrutturale!N18</f>
        <v>0</v>
      </c>
      <c r="G18" s="71">
        <f>CaricoPermanenteStrutturale!O18</f>
        <v>34.559999999999995</v>
      </c>
      <c r="H18" s="71">
        <f>CaricoPermanenteStrutturale!P18</f>
        <v>0</v>
      </c>
      <c r="I18" s="73">
        <f>CaricoVariabile!K18</f>
        <v>13.200000000000003</v>
      </c>
      <c r="J18" s="73">
        <f>CaricoVariabile!L18</f>
        <v>-6</v>
      </c>
      <c r="K18" s="73">
        <f>CaricoVariabile!M18</f>
        <v>33.12</v>
      </c>
      <c r="L18" s="73">
        <f>CaricoVariabile!N18</f>
        <v>-7.199999999999999</v>
      </c>
      <c r="M18" s="78">
        <f t="shared" si="0"/>
        <v>22.800000000000004</v>
      </c>
      <c r="N18" s="78">
        <f t="shared" si="1"/>
        <v>-6</v>
      </c>
      <c r="O18" s="78">
        <f t="shared" si="2"/>
        <v>67.67999999999999</v>
      </c>
      <c r="P18" s="78">
        <f t="shared" si="3"/>
        <v>-7.199999999999999</v>
      </c>
    </row>
    <row r="19" spans="2:16" ht="12" customHeight="1" hidden="1">
      <c r="B19" s="23" t="str">
        <f>Dati!B18</f>
        <v>AB7</v>
      </c>
      <c r="C19" s="50">
        <f>Dati!C18</f>
        <v>1.4</v>
      </c>
      <c r="D19" s="50">
        <f>Dati!D18</f>
        <v>1.4</v>
      </c>
      <c r="E19" s="71">
        <f>CaricoPermanenteStrutturale!M19</f>
        <v>3.200000000000003</v>
      </c>
      <c r="F19" s="71">
        <f>CaricoPermanenteStrutturale!N19</f>
        <v>0</v>
      </c>
      <c r="G19" s="71">
        <f>CaricoPermanenteStrutturale!O19</f>
        <v>35.83999999999999</v>
      </c>
      <c r="H19" s="71">
        <f>CaricoPermanenteStrutturale!P19</f>
        <v>0</v>
      </c>
      <c r="I19" s="73">
        <f>CaricoVariabile!K19</f>
        <v>8.400000000000006</v>
      </c>
      <c r="J19" s="73">
        <f>CaricoVariabile!L19</f>
        <v>-6</v>
      </c>
      <c r="K19" s="73">
        <f>CaricoVariabile!M19</f>
        <v>35.28</v>
      </c>
      <c r="L19" s="73">
        <f>CaricoVariabile!N19</f>
        <v>-8.399999999999999</v>
      </c>
      <c r="M19" s="78">
        <f t="shared" si="0"/>
        <v>11.600000000000009</v>
      </c>
      <c r="N19" s="78">
        <f t="shared" si="1"/>
        <v>-6</v>
      </c>
      <c r="O19" s="78">
        <f t="shared" si="2"/>
        <v>71.11999999999999</v>
      </c>
      <c r="P19" s="78">
        <f t="shared" si="3"/>
        <v>-8.399999999999999</v>
      </c>
    </row>
    <row r="20" spans="2:16" ht="12" customHeight="1" hidden="1">
      <c r="B20" s="23" t="str">
        <f>Dati!B19</f>
        <v>AB8</v>
      </c>
      <c r="C20" s="50">
        <f>Dati!C19</f>
        <v>1.5999999999999999</v>
      </c>
      <c r="D20" s="50">
        <f>Dati!D19</f>
        <v>1.5999999999999999</v>
      </c>
      <c r="E20" s="71">
        <f>CaricoPermanenteStrutturale!M20</f>
        <v>0</v>
      </c>
      <c r="F20" s="71">
        <f>CaricoPermanenteStrutturale!N20</f>
        <v>-3.1999999999999957</v>
      </c>
      <c r="G20" s="71">
        <f>CaricoPermanenteStrutturale!O20</f>
        <v>35.84</v>
      </c>
      <c r="H20" s="71">
        <f>CaricoPermanenteStrutturale!P20</f>
        <v>0</v>
      </c>
      <c r="I20" s="73">
        <f>CaricoVariabile!K20</f>
        <v>3.6000000000000014</v>
      </c>
      <c r="J20" s="73">
        <f>CaricoVariabile!L20</f>
        <v>-6</v>
      </c>
      <c r="K20" s="73">
        <f>CaricoVariabile!M20</f>
        <v>36.47999999999999</v>
      </c>
      <c r="L20" s="73">
        <f>CaricoVariabile!N20</f>
        <v>-9.6</v>
      </c>
      <c r="M20" s="78">
        <f t="shared" si="0"/>
        <v>3.6000000000000014</v>
      </c>
      <c r="N20" s="78">
        <f t="shared" si="1"/>
        <v>-9.199999999999996</v>
      </c>
      <c r="O20" s="78">
        <f t="shared" si="2"/>
        <v>72.32</v>
      </c>
      <c r="P20" s="78">
        <f t="shared" si="3"/>
        <v>-9.6</v>
      </c>
    </row>
    <row r="21" spans="2:16" ht="12" customHeight="1" hidden="1">
      <c r="B21" s="23" t="str">
        <f>Dati!B20</f>
        <v>AB9</v>
      </c>
      <c r="C21" s="50">
        <f>Dati!C20</f>
        <v>1.7999999999999998</v>
      </c>
      <c r="D21" s="50">
        <f>Dati!D20</f>
        <v>1.7999999999999998</v>
      </c>
      <c r="E21" s="71">
        <f>CaricoPermanenteStrutturale!M21</f>
        <v>0</v>
      </c>
      <c r="F21" s="71">
        <f>CaricoPermanenteStrutturale!N21</f>
        <v>-9.599999999999994</v>
      </c>
      <c r="G21" s="71">
        <f>CaricoPermanenteStrutturale!O21</f>
        <v>34.56</v>
      </c>
      <c r="H21" s="71">
        <f>CaricoPermanenteStrutturale!P21</f>
        <v>0</v>
      </c>
      <c r="I21" s="73">
        <f>CaricoVariabile!K21</f>
        <v>0</v>
      </c>
      <c r="J21" s="73">
        <f>CaricoVariabile!L21</f>
        <v>-7.199999999999996</v>
      </c>
      <c r="K21" s="73">
        <f>CaricoVariabile!M21</f>
        <v>36.72</v>
      </c>
      <c r="L21" s="73">
        <f>CaricoVariabile!N21</f>
        <v>-10.799999999999999</v>
      </c>
      <c r="M21" s="78">
        <f t="shared" si="0"/>
        <v>0</v>
      </c>
      <c r="N21" s="78">
        <f t="shared" si="1"/>
        <v>-16.79999999999999</v>
      </c>
      <c r="O21" s="78">
        <f t="shared" si="2"/>
        <v>71.28</v>
      </c>
      <c r="P21" s="78">
        <f t="shared" si="3"/>
        <v>-10.799999999999999</v>
      </c>
    </row>
    <row r="22" spans="2:16" ht="12" customHeight="1" hidden="1">
      <c r="B22" s="23" t="str">
        <f>Dati!B21</f>
        <v>AB10</v>
      </c>
      <c r="C22" s="50">
        <f>Dati!C21</f>
        <v>1.9999999999999998</v>
      </c>
      <c r="D22" s="50">
        <f>Dati!D21</f>
        <v>1.9999999999999998</v>
      </c>
      <c r="E22" s="71">
        <f>CaricoPermanenteStrutturale!M22</f>
        <v>0</v>
      </c>
      <c r="F22" s="71">
        <f>CaricoPermanenteStrutturale!N22</f>
        <v>-15.999999999999993</v>
      </c>
      <c r="G22" s="71">
        <f>CaricoPermanenteStrutturale!O22</f>
        <v>32</v>
      </c>
      <c r="H22" s="71">
        <f>CaricoPermanenteStrutturale!P22</f>
        <v>0</v>
      </c>
      <c r="I22" s="73">
        <f>CaricoVariabile!K22</f>
        <v>0</v>
      </c>
      <c r="J22" s="73">
        <f>CaricoVariabile!L22</f>
        <v>-11.999999999999993</v>
      </c>
      <c r="K22" s="73">
        <f>CaricoVariabile!M22</f>
        <v>36</v>
      </c>
      <c r="L22" s="73">
        <f>CaricoVariabile!N22</f>
        <v>-11.999999999999998</v>
      </c>
      <c r="M22" s="78">
        <f t="shared" si="0"/>
        <v>0</v>
      </c>
      <c r="N22" s="78">
        <f t="shared" si="1"/>
        <v>-27.999999999999986</v>
      </c>
      <c r="O22" s="78">
        <f t="shared" si="2"/>
        <v>68</v>
      </c>
      <c r="P22" s="78">
        <f t="shared" si="3"/>
        <v>-11.999999999999998</v>
      </c>
    </row>
    <row r="23" spans="2:16" ht="12" customHeight="1" hidden="1">
      <c r="B23" s="23" t="str">
        <f>Dati!B22</f>
        <v>AB11</v>
      </c>
      <c r="C23" s="50">
        <f>Dati!C22</f>
        <v>2.1999999999999997</v>
      </c>
      <c r="D23" s="50">
        <f>Dati!D22</f>
        <v>2.1999999999999997</v>
      </c>
      <c r="E23" s="71">
        <f>CaricoPermanenteStrutturale!M23</f>
        <v>0</v>
      </c>
      <c r="F23" s="71">
        <f>CaricoPermanenteStrutturale!N23</f>
        <v>-22.39999999999999</v>
      </c>
      <c r="G23" s="71">
        <f>CaricoPermanenteStrutturale!O23</f>
        <v>28.16000000000001</v>
      </c>
      <c r="H23" s="71">
        <f>CaricoPermanenteStrutturale!P23</f>
        <v>0</v>
      </c>
      <c r="I23" s="73">
        <f>CaricoVariabile!K23</f>
        <v>0</v>
      </c>
      <c r="J23" s="73">
        <f>CaricoVariabile!L23</f>
        <v>-16.799999999999997</v>
      </c>
      <c r="K23" s="73">
        <f>CaricoVariabile!M23</f>
        <v>34.32000000000001</v>
      </c>
      <c r="L23" s="73">
        <f>CaricoVariabile!N23</f>
        <v>-13.2</v>
      </c>
      <c r="M23" s="78">
        <f t="shared" si="0"/>
        <v>0</v>
      </c>
      <c r="N23" s="78">
        <f t="shared" si="1"/>
        <v>-39.19999999999999</v>
      </c>
      <c r="O23" s="78">
        <f t="shared" si="2"/>
        <v>62.48000000000002</v>
      </c>
      <c r="P23" s="78">
        <f t="shared" si="3"/>
        <v>-13.2</v>
      </c>
    </row>
    <row r="24" spans="2:16" ht="12" customHeight="1" hidden="1">
      <c r="B24" s="23" t="str">
        <f>Dati!B23</f>
        <v>AB12</v>
      </c>
      <c r="C24" s="50">
        <f>Dati!C23</f>
        <v>2.4</v>
      </c>
      <c r="D24" s="50">
        <f>Dati!D23</f>
        <v>2.4</v>
      </c>
      <c r="E24" s="71">
        <f>CaricoPermanenteStrutturale!M24</f>
        <v>0</v>
      </c>
      <c r="F24" s="71">
        <f>CaricoPermanenteStrutturale!N24</f>
        <v>-28.799999999999997</v>
      </c>
      <c r="G24" s="71">
        <f>CaricoPermanenteStrutturale!O24</f>
        <v>23.039999999999992</v>
      </c>
      <c r="H24" s="71">
        <f>CaricoPermanenteStrutturale!P24</f>
        <v>0</v>
      </c>
      <c r="I24" s="73">
        <f>CaricoVariabile!K24</f>
        <v>0</v>
      </c>
      <c r="J24" s="73">
        <f>CaricoVariabile!L24</f>
        <v>-21.599999999999994</v>
      </c>
      <c r="K24" s="73">
        <f>CaricoVariabile!M24</f>
        <v>31.679999999999993</v>
      </c>
      <c r="L24" s="73">
        <f>CaricoVariabile!N24</f>
        <v>-14.399999999999999</v>
      </c>
      <c r="M24" s="78">
        <f t="shared" si="0"/>
        <v>0</v>
      </c>
      <c r="N24" s="78">
        <f t="shared" si="1"/>
        <v>-50.39999999999999</v>
      </c>
      <c r="O24" s="78">
        <f t="shared" si="2"/>
        <v>54.719999999999985</v>
      </c>
      <c r="P24" s="78">
        <f t="shared" si="3"/>
        <v>-14.399999999999999</v>
      </c>
    </row>
    <row r="25" spans="2:16" ht="12" customHeight="1" hidden="1">
      <c r="B25" s="23" t="str">
        <f>Dati!B24</f>
        <v>AB13</v>
      </c>
      <c r="C25" s="50">
        <f>Dati!C24</f>
        <v>2.6</v>
      </c>
      <c r="D25" s="50">
        <f>Dati!D24</f>
        <v>2.6</v>
      </c>
      <c r="E25" s="71">
        <f>CaricoPermanenteStrutturale!M25</f>
        <v>0</v>
      </c>
      <c r="F25" s="71">
        <f>CaricoPermanenteStrutturale!N25</f>
        <v>-35.2</v>
      </c>
      <c r="G25" s="71">
        <f>CaricoPermanenteStrutturale!O25</f>
        <v>16.64</v>
      </c>
      <c r="H25" s="71">
        <f>CaricoPermanenteStrutturale!P25</f>
        <v>0</v>
      </c>
      <c r="I25" s="73">
        <f>CaricoVariabile!K25</f>
        <v>0</v>
      </c>
      <c r="J25" s="73">
        <f>CaricoVariabile!L25</f>
        <v>-26.400000000000006</v>
      </c>
      <c r="K25" s="73">
        <f>CaricoVariabile!M25</f>
        <v>28.08</v>
      </c>
      <c r="L25" s="73">
        <f>CaricoVariabile!N25</f>
        <v>-15.600000000000001</v>
      </c>
      <c r="M25" s="78">
        <f t="shared" si="0"/>
        <v>0</v>
      </c>
      <c r="N25" s="78">
        <f t="shared" si="1"/>
        <v>-61.60000000000001</v>
      </c>
      <c r="O25" s="78">
        <f t="shared" si="2"/>
        <v>44.72</v>
      </c>
      <c r="P25" s="78">
        <f t="shared" si="3"/>
        <v>-15.600000000000001</v>
      </c>
    </row>
    <row r="26" spans="2:16" ht="12" customHeight="1" hidden="1">
      <c r="B26" s="23" t="str">
        <f>Dati!B25</f>
        <v>AB14</v>
      </c>
      <c r="C26" s="50">
        <f>Dati!C25</f>
        <v>2.8000000000000003</v>
      </c>
      <c r="D26" s="50">
        <f>Dati!D25</f>
        <v>2.8000000000000003</v>
      </c>
      <c r="E26" s="71">
        <f>CaricoPermanenteStrutturale!M26</f>
        <v>0</v>
      </c>
      <c r="F26" s="71">
        <f>CaricoPermanenteStrutturale!N26</f>
        <v>-41.60000000000001</v>
      </c>
      <c r="G26" s="71">
        <f>CaricoPermanenteStrutturale!O26</f>
        <v>8.95999999999998</v>
      </c>
      <c r="H26" s="71">
        <f>CaricoPermanenteStrutturale!P26</f>
        <v>0</v>
      </c>
      <c r="I26" s="73">
        <f>CaricoVariabile!K26</f>
        <v>0</v>
      </c>
      <c r="J26" s="73">
        <f>CaricoVariabile!L26</f>
        <v>-31.200000000000003</v>
      </c>
      <c r="K26" s="73">
        <f>CaricoVariabile!M26</f>
        <v>23.519999999999996</v>
      </c>
      <c r="L26" s="73">
        <f>CaricoVariabile!N26</f>
        <v>-16.8</v>
      </c>
      <c r="M26" s="78">
        <f t="shared" si="0"/>
        <v>0</v>
      </c>
      <c r="N26" s="78">
        <f t="shared" si="1"/>
        <v>-72.80000000000001</v>
      </c>
      <c r="O26" s="78">
        <f t="shared" si="2"/>
        <v>32.479999999999976</v>
      </c>
      <c r="P26" s="78">
        <f t="shared" si="3"/>
        <v>-16.8</v>
      </c>
    </row>
    <row r="27" spans="2:16" ht="12" customHeight="1" hidden="1">
      <c r="B27" s="23" t="str">
        <f>Dati!B26</f>
        <v>AB15</v>
      </c>
      <c r="C27" s="50">
        <f>Dati!C26</f>
        <v>3.0000000000000004</v>
      </c>
      <c r="D27" s="50">
        <f>Dati!D26</f>
        <v>3.0000000000000004</v>
      </c>
      <c r="E27" s="71">
        <f>CaricoPermanenteStrutturale!M27</f>
        <v>0</v>
      </c>
      <c r="F27" s="71">
        <f>CaricoPermanenteStrutturale!N27</f>
        <v>-48.000000000000014</v>
      </c>
      <c r="G27" s="71">
        <f>CaricoPermanenteStrutturale!O27</f>
        <v>0</v>
      </c>
      <c r="H27" s="71">
        <f>CaricoPermanenteStrutturale!P27</f>
        <v>-2.842170943040401E-14</v>
      </c>
      <c r="I27" s="73">
        <f>CaricoVariabile!K27</f>
        <v>0</v>
      </c>
      <c r="J27" s="73">
        <f>CaricoVariabile!L27</f>
        <v>-36.000000000000014</v>
      </c>
      <c r="K27" s="73">
        <f>CaricoVariabile!M27</f>
        <v>17.99999999999997</v>
      </c>
      <c r="L27" s="73">
        <f>CaricoVariabile!N27</f>
        <v>-18.000000000000004</v>
      </c>
      <c r="M27" s="78">
        <f t="shared" si="0"/>
        <v>0</v>
      </c>
      <c r="N27" s="78">
        <f t="shared" si="1"/>
        <v>-84.00000000000003</v>
      </c>
      <c r="O27" s="78">
        <f t="shared" si="2"/>
        <v>17.99999999999997</v>
      </c>
      <c r="P27" s="78">
        <f t="shared" si="3"/>
        <v>-18.000000000000032</v>
      </c>
    </row>
    <row r="28" spans="2:16" ht="12" customHeight="1" hidden="1">
      <c r="B28" s="23" t="str">
        <f>Dati!B27</f>
        <v>AB16</v>
      </c>
      <c r="C28" s="50">
        <f>Dati!C27</f>
        <v>3.2000000000000006</v>
      </c>
      <c r="D28" s="50">
        <f>Dati!D27</f>
        <v>3.2000000000000006</v>
      </c>
      <c r="E28" s="71">
        <f>CaricoPermanenteStrutturale!M28</f>
        <v>0</v>
      </c>
      <c r="F28" s="71">
        <f>CaricoPermanenteStrutturale!N28</f>
        <v>-54.40000000000002</v>
      </c>
      <c r="G28" s="71">
        <f>CaricoPermanenteStrutturale!O28</f>
        <v>0</v>
      </c>
      <c r="H28" s="71">
        <f>CaricoPermanenteStrutturale!P28</f>
        <v>-10.240000000000038</v>
      </c>
      <c r="I28" s="73">
        <f>CaricoVariabile!K28</f>
        <v>0</v>
      </c>
      <c r="J28" s="73">
        <f>CaricoVariabile!L28</f>
        <v>-40.80000000000001</v>
      </c>
      <c r="K28" s="73">
        <f>CaricoVariabile!M28</f>
        <v>11.519999999999982</v>
      </c>
      <c r="L28" s="73">
        <f>CaricoVariabile!N28</f>
        <v>-19.200000000000003</v>
      </c>
      <c r="M28" s="78">
        <f t="shared" si="0"/>
        <v>0</v>
      </c>
      <c r="N28" s="78">
        <f t="shared" si="1"/>
        <v>-95.20000000000003</v>
      </c>
      <c r="O28" s="78">
        <f t="shared" si="2"/>
        <v>11.519999999999982</v>
      </c>
      <c r="P28" s="78">
        <f t="shared" si="3"/>
        <v>-29.44000000000004</v>
      </c>
    </row>
    <row r="29" spans="2:16" ht="12" customHeight="1" hidden="1">
      <c r="B29" s="23" t="str">
        <f>Dati!B28</f>
        <v>AB17</v>
      </c>
      <c r="C29" s="50">
        <f>Dati!C28</f>
        <v>3.400000000000001</v>
      </c>
      <c r="D29" s="50">
        <f>Dati!D28</f>
        <v>3.400000000000001</v>
      </c>
      <c r="E29" s="71">
        <f>CaricoPermanenteStrutturale!M29</f>
        <v>0</v>
      </c>
      <c r="F29" s="71">
        <f>CaricoPermanenteStrutturale!N29</f>
        <v>-60.800000000000026</v>
      </c>
      <c r="G29" s="71">
        <f>CaricoPermanenteStrutturale!O29</f>
        <v>0</v>
      </c>
      <c r="H29" s="71">
        <f>CaricoPermanenteStrutturale!P29</f>
        <v>-21.760000000000048</v>
      </c>
      <c r="I29" s="73">
        <f>CaricoVariabile!K29</f>
        <v>0</v>
      </c>
      <c r="J29" s="73">
        <f>CaricoVariabile!L29</f>
        <v>-45.60000000000002</v>
      </c>
      <c r="K29" s="73">
        <f>CaricoVariabile!M29</f>
        <v>4.079999999999956</v>
      </c>
      <c r="L29" s="73">
        <f>CaricoVariabile!N29</f>
        <v>-20.400000000000006</v>
      </c>
      <c r="M29" s="78">
        <f t="shared" si="0"/>
        <v>0</v>
      </c>
      <c r="N29" s="78">
        <f t="shared" si="1"/>
        <v>-106.40000000000005</v>
      </c>
      <c r="O29" s="78">
        <f t="shared" si="2"/>
        <v>4.079999999999956</v>
      </c>
      <c r="P29" s="78">
        <f t="shared" si="3"/>
        <v>-42.16000000000005</v>
      </c>
    </row>
    <row r="30" spans="2:16" ht="12" customHeight="1" hidden="1">
      <c r="B30" s="23" t="str">
        <f>Dati!B29</f>
        <v>AB18</v>
      </c>
      <c r="C30" s="50">
        <f>Dati!C29</f>
        <v>3.600000000000001</v>
      </c>
      <c r="D30" s="50">
        <f>Dati!D29</f>
        <v>3.600000000000001</v>
      </c>
      <c r="E30" s="71">
        <f>CaricoPermanenteStrutturale!M30</f>
        <v>0</v>
      </c>
      <c r="F30" s="71">
        <f>CaricoPermanenteStrutturale!N30</f>
        <v>-67.20000000000003</v>
      </c>
      <c r="G30" s="71">
        <f>CaricoPermanenteStrutturale!O30</f>
        <v>0</v>
      </c>
      <c r="H30" s="71">
        <f>CaricoPermanenteStrutturale!P30</f>
        <v>-34.56000000000006</v>
      </c>
      <c r="I30" s="73">
        <f>CaricoVariabile!K30</f>
        <v>0</v>
      </c>
      <c r="J30" s="73">
        <f>CaricoVariabile!L30</f>
        <v>-50.40000000000002</v>
      </c>
      <c r="K30" s="73">
        <f>CaricoVariabile!M30</f>
        <v>0</v>
      </c>
      <c r="L30" s="73">
        <f>CaricoVariabile!N30</f>
        <v>-25.920000000000044</v>
      </c>
      <c r="M30" s="78">
        <f t="shared" si="0"/>
        <v>0</v>
      </c>
      <c r="N30" s="78">
        <f t="shared" si="1"/>
        <v>-117.60000000000005</v>
      </c>
      <c r="O30" s="78">
        <f t="shared" si="2"/>
        <v>0</v>
      </c>
      <c r="P30" s="78">
        <f t="shared" si="3"/>
        <v>-60.4800000000001</v>
      </c>
    </row>
    <row r="31" spans="2:16" ht="12" customHeight="1" hidden="1">
      <c r="B31" s="23" t="str">
        <f>Dati!B30</f>
        <v>AB19</v>
      </c>
      <c r="C31" s="50">
        <f>Dati!C30</f>
        <v>3.800000000000001</v>
      </c>
      <c r="D31" s="50">
        <f>Dati!D30</f>
        <v>3.800000000000001</v>
      </c>
      <c r="E31" s="71">
        <f>CaricoPermanenteStrutturale!M31</f>
        <v>0</v>
      </c>
      <c r="F31" s="71">
        <f>CaricoPermanenteStrutturale!N31</f>
        <v>-73.60000000000004</v>
      </c>
      <c r="G31" s="71">
        <f>CaricoPermanenteStrutturale!O31</f>
        <v>0</v>
      </c>
      <c r="H31" s="71">
        <f>CaricoPermanenteStrutturale!P31</f>
        <v>-48.64000000000007</v>
      </c>
      <c r="I31" s="73">
        <f>CaricoVariabile!K31</f>
        <v>0</v>
      </c>
      <c r="J31" s="73">
        <f>CaricoVariabile!L31</f>
        <v>-55.20000000000003</v>
      </c>
      <c r="K31" s="73">
        <f>CaricoVariabile!M31</f>
        <v>0</v>
      </c>
      <c r="L31" s="73">
        <f>CaricoVariabile!N31</f>
        <v>-36.48000000000005</v>
      </c>
      <c r="M31" s="78">
        <f t="shared" si="0"/>
        <v>0</v>
      </c>
      <c r="N31" s="78">
        <f t="shared" si="1"/>
        <v>-128.80000000000007</v>
      </c>
      <c r="O31" s="78">
        <f t="shared" si="2"/>
        <v>0</v>
      </c>
      <c r="P31" s="78">
        <f t="shared" si="3"/>
        <v>-85.12000000000012</v>
      </c>
    </row>
    <row r="32" spans="2:16" ht="12" customHeight="1">
      <c r="B32" s="46" t="str">
        <f>Dati!B31</f>
        <v>Bs</v>
      </c>
      <c r="C32" s="49">
        <f>Dati!C31</f>
        <v>4.000000000000001</v>
      </c>
      <c r="D32" s="49">
        <f>Dati!D31</f>
        <v>4.000000000000001</v>
      </c>
      <c r="E32" s="48">
        <f>CaricoPermanenteStrutturale!M32</f>
        <v>0</v>
      </c>
      <c r="F32" s="48">
        <f>CaricoPermanenteStrutturale!N32</f>
        <v>-80.00000000000003</v>
      </c>
      <c r="G32" s="48">
        <f>CaricoPermanenteStrutturale!O32</f>
        <v>0</v>
      </c>
      <c r="H32" s="48">
        <f>CaricoPermanenteStrutturale!P32</f>
        <v>-64</v>
      </c>
      <c r="I32" s="48">
        <f>CaricoVariabile!K32</f>
        <v>0</v>
      </c>
      <c r="J32" s="48">
        <f>CaricoVariabile!L32</f>
        <v>-60.00000000000003</v>
      </c>
      <c r="K32" s="48">
        <f>CaricoVariabile!M32</f>
        <v>0</v>
      </c>
      <c r="L32" s="48">
        <f>CaricoVariabile!N32</f>
        <v>-48</v>
      </c>
      <c r="M32" s="27">
        <f t="shared" si="0"/>
        <v>0</v>
      </c>
      <c r="N32" s="27">
        <f t="shared" si="1"/>
        <v>-140.00000000000006</v>
      </c>
      <c r="O32" s="27">
        <f t="shared" si="2"/>
        <v>0</v>
      </c>
      <c r="P32" s="27">
        <f t="shared" si="3"/>
        <v>-112</v>
      </c>
    </row>
    <row r="33" spans="2:16" ht="12" customHeight="1" hidden="1">
      <c r="B33" s="25" t="str">
        <f>Dati!B32</f>
        <v>Bd</v>
      </c>
      <c r="C33" s="51">
        <f>Dati!C32</f>
        <v>0</v>
      </c>
      <c r="D33" s="51">
        <f>Dati!D32</f>
        <v>4</v>
      </c>
      <c r="E33" s="47">
        <f>CaricoPermanenteStrutturale!M33</f>
        <v>80</v>
      </c>
      <c r="F33" s="47">
        <f>CaricoPermanenteStrutturale!N33</f>
        <v>0</v>
      </c>
      <c r="G33" s="47">
        <f>CaricoPermanenteStrutturale!O33</f>
        <v>0</v>
      </c>
      <c r="H33" s="47">
        <f>CaricoPermanenteStrutturale!P33</f>
        <v>-64</v>
      </c>
      <c r="I33" s="47">
        <f>CaricoVariabile!K33</f>
        <v>60</v>
      </c>
      <c r="J33" s="47">
        <f>CaricoVariabile!L33</f>
        <v>0</v>
      </c>
      <c r="K33" s="47">
        <f>CaricoVariabile!M33</f>
        <v>0</v>
      </c>
      <c r="L33" s="47">
        <f>CaricoVariabile!N33</f>
        <v>-48</v>
      </c>
      <c r="M33" s="28">
        <f t="shared" si="0"/>
        <v>140</v>
      </c>
      <c r="N33" s="28">
        <f t="shared" si="1"/>
        <v>0</v>
      </c>
      <c r="O33" s="28">
        <f t="shared" si="2"/>
        <v>0</v>
      </c>
      <c r="P33" s="28">
        <f t="shared" si="3"/>
        <v>-112</v>
      </c>
    </row>
    <row r="34" spans="2:16" ht="12" customHeight="1" hidden="1">
      <c r="B34" s="23" t="str">
        <f>Dati!B33</f>
        <v>BC1</v>
      </c>
      <c r="C34" s="50">
        <f>Dati!C33</f>
        <v>0.2</v>
      </c>
      <c r="D34" s="50">
        <f>Dati!D33</f>
        <v>4.2</v>
      </c>
      <c r="E34" s="71">
        <f>CaricoPermanenteStrutturale!M34</f>
        <v>73.6</v>
      </c>
      <c r="F34" s="71">
        <f>CaricoPermanenteStrutturale!N34</f>
        <v>0</v>
      </c>
      <c r="G34" s="71">
        <f>CaricoPermanenteStrutturale!O34</f>
        <v>0</v>
      </c>
      <c r="H34" s="71">
        <f>CaricoPermanenteStrutturale!P34</f>
        <v>-48.64</v>
      </c>
      <c r="I34" s="73">
        <f>CaricoVariabile!K34</f>
        <v>55.2</v>
      </c>
      <c r="J34" s="73">
        <f>CaricoVariabile!L34</f>
        <v>0</v>
      </c>
      <c r="K34" s="73">
        <f>CaricoVariabile!M34</f>
        <v>0</v>
      </c>
      <c r="L34" s="73">
        <f>CaricoVariabile!N34</f>
        <v>-36.48</v>
      </c>
      <c r="M34" s="78">
        <f t="shared" si="0"/>
        <v>128.8</v>
      </c>
      <c r="N34" s="78">
        <f t="shared" si="1"/>
        <v>0</v>
      </c>
      <c r="O34" s="78">
        <f t="shared" si="2"/>
        <v>0</v>
      </c>
      <c r="P34" s="78">
        <f t="shared" si="3"/>
        <v>-85.12</v>
      </c>
    </row>
    <row r="35" spans="2:16" ht="12" customHeight="1" hidden="1">
      <c r="B35" s="23" t="str">
        <f>Dati!B34</f>
        <v>BC2</v>
      </c>
      <c r="C35" s="50">
        <f>Dati!C34</f>
        <v>0.4</v>
      </c>
      <c r="D35" s="50">
        <f>Dati!D34</f>
        <v>4.4</v>
      </c>
      <c r="E35" s="71">
        <f>CaricoPermanenteStrutturale!M35</f>
        <v>67.2</v>
      </c>
      <c r="F35" s="71">
        <f>CaricoPermanenteStrutturale!N35</f>
        <v>0</v>
      </c>
      <c r="G35" s="71">
        <f>CaricoPermanenteStrutturale!O35</f>
        <v>0</v>
      </c>
      <c r="H35" s="71">
        <f>CaricoPermanenteStrutturale!P35</f>
        <v>-34.56</v>
      </c>
      <c r="I35" s="73">
        <f>CaricoVariabile!K35</f>
        <v>50.4</v>
      </c>
      <c r="J35" s="73">
        <f>CaricoVariabile!L35</f>
        <v>0</v>
      </c>
      <c r="K35" s="73">
        <f>CaricoVariabile!M35</f>
        <v>0</v>
      </c>
      <c r="L35" s="73">
        <f>CaricoVariabile!N35</f>
        <v>-25.92</v>
      </c>
      <c r="M35" s="78">
        <f t="shared" si="0"/>
        <v>117.6</v>
      </c>
      <c r="N35" s="78">
        <f t="shared" si="1"/>
        <v>0</v>
      </c>
      <c r="O35" s="78">
        <f t="shared" si="2"/>
        <v>0</v>
      </c>
      <c r="P35" s="78">
        <f t="shared" si="3"/>
        <v>-60.480000000000004</v>
      </c>
    </row>
    <row r="36" spans="2:16" ht="12" customHeight="1" hidden="1">
      <c r="B36" s="23" t="str">
        <f>Dati!B35</f>
        <v>BC3</v>
      </c>
      <c r="C36" s="50">
        <f>Dati!C35</f>
        <v>0.6000000000000001</v>
      </c>
      <c r="D36" s="50">
        <f>Dati!D35</f>
        <v>4.6</v>
      </c>
      <c r="E36" s="71">
        <f>CaricoPermanenteStrutturale!M36</f>
        <v>60.8</v>
      </c>
      <c r="F36" s="71">
        <f>CaricoPermanenteStrutturale!N36</f>
        <v>0</v>
      </c>
      <c r="G36" s="71">
        <f>CaricoPermanenteStrutturale!O36</f>
        <v>0</v>
      </c>
      <c r="H36" s="71">
        <f>CaricoPermanenteStrutturale!P36</f>
        <v>-21.759999999999994</v>
      </c>
      <c r="I36" s="73">
        <f>CaricoVariabile!K36</f>
        <v>45.599999999999994</v>
      </c>
      <c r="J36" s="73">
        <f>CaricoVariabile!L36</f>
        <v>0</v>
      </c>
      <c r="K36" s="73">
        <f>CaricoVariabile!M36</f>
        <v>4.0800000000000045</v>
      </c>
      <c r="L36" s="73">
        <f>CaricoVariabile!N36</f>
        <v>-20.4</v>
      </c>
      <c r="M36" s="78">
        <f t="shared" si="0"/>
        <v>106.39999999999999</v>
      </c>
      <c r="N36" s="78">
        <f t="shared" si="1"/>
        <v>0</v>
      </c>
      <c r="O36" s="78">
        <f t="shared" si="2"/>
        <v>4.0800000000000045</v>
      </c>
      <c r="P36" s="78">
        <f t="shared" si="3"/>
        <v>-42.16</v>
      </c>
    </row>
    <row r="37" spans="2:16" ht="12" customHeight="1" hidden="1">
      <c r="B37" s="23" t="str">
        <f>Dati!B36</f>
        <v>BC4</v>
      </c>
      <c r="C37" s="50">
        <f>Dati!C36</f>
        <v>0.8</v>
      </c>
      <c r="D37" s="50">
        <f>Dati!D36</f>
        <v>4.8</v>
      </c>
      <c r="E37" s="71">
        <f>CaricoPermanenteStrutturale!M37</f>
        <v>54.4</v>
      </c>
      <c r="F37" s="71">
        <f>CaricoPermanenteStrutturale!N37</f>
        <v>0</v>
      </c>
      <c r="G37" s="71">
        <f>CaricoPermanenteStrutturale!O37</f>
        <v>0</v>
      </c>
      <c r="H37" s="71">
        <f>CaricoPermanenteStrutturale!P37</f>
        <v>-10.240000000000002</v>
      </c>
      <c r="I37" s="73">
        <f>CaricoVariabile!K37</f>
        <v>40.8</v>
      </c>
      <c r="J37" s="73">
        <f>CaricoVariabile!L37</f>
        <v>0</v>
      </c>
      <c r="K37" s="73">
        <f>CaricoVariabile!M37</f>
        <v>11.520000000000001</v>
      </c>
      <c r="L37" s="73">
        <f>CaricoVariabile!N37</f>
        <v>-19.2</v>
      </c>
      <c r="M37" s="78">
        <f t="shared" si="0"/>
        <v>95.19999999999999</v>
      </c>
      <c r="N37" s="78">
        <f t="shared" si="1"/>
        <v>0</v>
      </c>
      <c r="O37" s="78">
        <f t="shared" si="2"/>
        <v>11.520000000000001</v>
      </c>
      <c r="P37" s="78">
        <f t="shared" si="3"/>
        <v>-29.44</v>
      </c>
    </row>
    <row r="38" spans="2:16" ht="12" customHeight="1" hidden="1">
      <c r="B38" s="23" t="str">
        <f>Dati!B37</f>
        <v>BC5</v>
      </c>
      <c r="C38" s="50">
        <f>Dati!C37</f>
        <v>1</v>
      </c>
      <c r="D38" s="50">
        <f>Dati!D37</f>
        <v>5</v>
      </c>
      <c r="E38" s="71">
        <f>CaricoPermanenteStrutturale!M38</f>
        <v>48</v>
      </c>
      <c r="F38" s="71">
        <f>CaricoPermanenteStrutturale!N38</f>
        <v>0</v>
      </c>
      <c r="G38" s="71">
        <f>CaricoPermanenteStrutturale!O38</f>
        <v>0</v>
      </c>
      <c r="H38" s="71">
        <f>CaricoPermanenteStrutturale!P38</f>
        <v>0</v>
      </c>
      <c r="I38" s="73">
        <f>CaricoVariabile!K38</f>
        <v>36</v>
      </c>
      <c r="J38" s="73">
        <f>CaricoVariabile!L38</f>
        <v>0</v>
      </c>
      <c r="K38" s="73">
        <f>CaricoVariabile!M38</f>
        <v>18</v>
      </c>
      <c r="L38" s="73">
        <f>CaricoVariabile!N38</f>
        <v>-18</v>
      </c>
      <c r="M38" s="78">
        <f t="shared" si="0"/>
        <v>84</v>
      </c>
      <c r="N38" s="78">
        <f t="shared" si="1"/>
        <v>0</v>
      </c>
      <c r="O38" s="78">
        <f t="shared" si="2"/>
        <v>18</v>
      </c>
      <c r="P38" s="78">
        <f t="shared" si="3"/>
        <v>-18</v>
      </c>
    </row>
    <row r="39" spans="2:16" ht="12" customHeight="1" hidden="1">
      <c r="B39" s="23" t="str">
        <f>Dati!B38</f>
        <v>BC6</v>
      </c>
      <c r="C39" s="50">
        <f>Dati!C38</f>
        <v>1.2</v>
      </c>
      <c r="D39" s="50">
        <f>Dati!D38</f>
        <v>5.2</v>
      </c>
      <c r="E39" s="71">
        <f>CaricoPermanenteStrutturale!M39</f>
        <v>41.6</v>
      </c>
      <c r="F39" s="71">
        <f>CaricoPermanenteStrutturale!N39</f>
        <v>0</v>
      </c>
      <c r="G39" s="71">
        <f>CaricoPermanenteStrutturale!O39</f>
        <v>8.96</v>
      </c>
      <c r="H39" s="71">
        <f>CaricoPermanenteStrutturale!P39</f>
        <v>0</v>
      </c>
      <c r="I39" s="73">
        <f>CaricoVariabile!K39</f>
        <v>31.200000000000003</v>
      </c>
      <c r="J39" s="73">
        <f>CaricoVariabile!L39</f>
        <v>0</v>
      </c>
      <c r="K39" s="73">
        <f>CaricoVariabile!M39</f>
        <v>23.519999999999996</v>
      </c>
      <c r="L39" s="73">
        <f>CaricoVariabile!N39</f>
        <v>-16.8</v>
      </c>
      <c r="M39" s="78">
        <f t="shared" si="0"/>
        <v>72.80000000000001</v>
      </c>
      <c r="N39" s="78">
        <f t="shared" si="1"/>
        <v>0</v>
      </c>
      <c r="O39" s="78">
        <f t="shared" si="2"/>
        <v>32.48</v>
      </c>
      <c r="P39" s="78">
        <f t="shared" si="3"/>
        <v>-16.8</v>
      </c>
    </row>
    <row r="40" spans="2:16" ht="12" customHeight="1" hidden="1">
      <c r="B40" s="23" t="str">
        <f>Dati!B39</f>
        <v>BC7</v>
      </c>
      <c r="C40" s="50">
        <f>Dati!C39</f>
        <v>1.4</v>
      </c>
      <c r="D40" s="50">
        <f>Dati!D39</f>
        <v>5.4</v>
      </c>
      <c r="E40" s="71">
        <f>CaricoPermanenteStrutturale!M40</f>
        <v>35.2</v>
      </c>
      <c r="F40" s="71">
        <f>CaricoPermanenteStrutturale!N40</f>
        <v>0</v>
      </c>
      <c r="G40" s="71">
        <f>CaricoPermanenteStrutturale!O40</f>
        <v>16.640000000000004</v>
      </c>
      <c r="H40" s="71">
        <f>CaricoPermanenteStrutturale!P40</f>
        <v>0</v>
      </c>
      <c r="I40" s="73">
        <f>CaricoVariabile!K40</f>
        <v>26.400000000000006</v>
      </c>
      <c r="J40" s="73">
        <f>CaricoVariabile!L40</f>
        <v>0</v>
      </c>
      <c r="K40" s="73">
        <f>CaricoVariabile!M40</f>
        <v>28.08</v>
      </c>
      <c r="L40" s="73">
        <f>CaricoVariabile!N40</f>
        <v>-15.600000000000001</v>
      </c>
      <c r="M40" s="78">
        <f t="shared" si="0"/>
        <v>61.60000000000001</v>
      </c>
      <c r="N40" s="78">
        <f t="shared" si="1"/>
        <v>0</v>
      </c>
      <c r="O40" s="78">
        <f t="shared" si="2"/>
        <v>44.72</v>
      </c>
      <c r="P40" s="78">
        <f t="shared" si="3"/>
        <v>-15.600000000000001</v>
      </c>
    </row>
    <row r="41" spans="2:16" ht="12" customHeight="1" hidden="1">
      <c r="B41" s="23" t="str">
        <f>Dati!B40</f>
        <v>BC8</v>
      </c>
      <c r="C41" s="50">
        <f>Dati!C40</f>
        <v>1.5999999999999999</v>
      </c>
      <c r="D41" s="50">
        <f>Dati!D40</f>
        <v>5.6</v>
      </c>
      <c r="E41" s="71">
        <f>CaricoPermanenteStrutturale!M41</f>
        <v>28.800000000000004</v>
      </c>
      <c r="F41" s="71">
        <f>CaricoPermanenteStrutturale!N41</f>
        <v>0</v>
      </c>
      <c r="G41" s="71">
        <f>CaricoPermanenteStrutturale!O41</f>
        <v>23.039999999999992</v>
      </c>
      <c r="H41" s="71">
        <f>CaricoPermanenteStrutturale!P41</f>
        <v>0</v>
      </c>
      <c r="I41" s="73">
        <f>CaricoVariabile!K41</f>
        <v>21.6</v>
      </c>
      <c r="J41" s="73">
        <f>CaricoVariabile!L41</f>
        <v>0</v>
      </c>
      <c r="K41" s="73">
        <f>CaricoVariabile!M41</f>
        <v>31.679999999999996</v>
      </c>
      <c r="L41" s="73">
        <f>CaricoVariabile!N41</f>
        <v>-14.4</v>
      </c>
      <c r="M41" s="78">
        <f t="shared" si="0"/>
        <v>50.400000000000006</v>
      </c>
      <c r="N41" s="78">
        <f t="shared" si="1"/>
        <v>0</v>
      </c>
      <c r="O41" s="78">
        <f t="shared" si="2"/>
        <v>54.719999999999985</v>
      </c>
      <c r="P41" s="78">
        <f t="shared" si="3"/>
        <v>-14.4</v>
      </c>
    </row>
    <row r="42" spans="2:16" ht="12" customHeight="1" hidden="1">
      <c r="B42" s="23" t="str">
        <f>Dati!B41</f>
        <v>BC9</v>
      </c>
      <c r="C42" s="50">
        <f>Dati!C41</f>
        <v>1.7999999999999998</v>
      </c>
      <c r="D42" s="50">
        <f>Dati!D41</f>
        <v>5.8</v>
      </c>
      <c r="E42" s="71">
        <f>CaricoPermanenteStrutturale!M42</f>
        <v>22.400000000000006</v>
      </c>
      <c r="F42" s="71">
        <f>CaricoPermanenteStrutturale!N42</f>
        <v>0</v>
      </c>
      <c r="G42" s="71">
        <f>CaricoPermanenteStrutturale!O42</f>
        <v>28.16000000000001</v>
      </c>
      <c r="H42" s="71">
        <f>CaricoPermanenteStrutturale!P42</f>
        <v>0</v>
      </c>
      <c r="I42" s="73">
        <f>CaricoVariabile!K42</f>
        <v>16.800000000000004</v>
      </c>
      <c r="J42" s="73">
        <f>CaricoVariabile!L42</f>
        <v>0</v>
      </c>
      <c r="K42" s="73">
        <f>CaricoVariabile!M42</f>
        <v>34.31999999999999</v>
      </c>
      <c r="L42" s="73">
        <f>CaricoVariabile!N42</f>
        <v>-13.200000000000001</v>
      </c>
      <c r="M42" s="78">
        <f t="shared" si="0"/>
        <v>39.20000000000001</v>
      </c>
      <c r="N42" s="78">
        <f t="shared" si="1"/>
        <v>0</v>
      </c>
      <c r="O42" s="78">
        <f t="shared" si="2"/>
        <v>62.480000000000004</v>
      </c>
      <c r="P42" s="78">
        <f t="shared" si="3"/>
        <v>-13.200000000000001</v>
      </c>
    </row>
    <row r="43" spans="2:16" ht="12" customHeight="1" hidden="1">
      <c r="B43" s="23" t="str">
        <f>Dati!B42</f>
        <v>BC10</v>
      </c>
      <c r="C43" s="50">
        <f>Dati!C42</f>
        <v>1.9999999999999998</v>
      </c>
      <c r="D43" s="50">
        <f>Dati!D42</f>
        <v>6</v>
      </c>
      <c r="E43" s="71">
        <f>CaricoPermanenteStrutturale!M43</f>
        <v>16.000000000000007</v>
      </c>
      <c r="F43" s="71">
        <f>CaricoPermanenteStrutturale!N43</f>
        <v>0</v>
      </c>
      <c r="G43" s="71">
        <f>CaricoPermanenteStrutturale!O43</f>
        <v>31.999999999999986</v>
      </c>
      <c r="H43" s="71">
        <f>CaricoPermanenteStrutturale!P43</f>
        <v>0</v>
      </c>
      <c r="I43" s="73">
        <f>CaricoVariabile!K43</f>
        <v>12.000000000000007</v>
      </c>
      <c r="J43" s="73">
        <f>CaricoVariabile!L43</f>
        <v>0</v>
      </c>
      <c r="K43" s="73">
        <f>CaricoVariabile!M43</f>
        <v>36</v>
      </c>
      <c r="L43" s="73">
        <f>CaricoVariabile!N43</f>
        <v>-12.000000000000002</v>
      </c>
      <c r="M43" s="78">
        <f t="shared" si="0"/>
        <v>28.000000000000014</v>
      </c>
      <c r="N43" s="78">
        <f t="shared" si="1"/>
        <v>0</v>
      </c>
      <c r="O43" s="78">
        <f t="shared" si="2"/>
        <v>67.99999999999999</v>
      </c>
      <c r="P43" s="78">
        <f t="shared" si="3"/>
        <v>-12.000000000000002</v>
      </c>
    </row>
    <row r="44" spans="2:16" ht="12" customHeight="1" hidden="1">
      <c r="B44" s="23" t="str">
        <f>Dati!B43</f>
        <v>BC11</v>
      </c>
      <c r="C44" s="50">
        <f>Dati!C43</f>
        <v>2.1999999999999997</v>
      </c>
      <c r="D44" s="50">
        <f>Dati!D43</f>
        <v>6.199999999999999</v>
      </c>
      <c r="E44" s="71">
        <f>CaricoPermanenteStrutturale!M44</f>
        <v>9.600000000000009</v>
      </c>
      <c r="F44" s="71">
        <f>CaricoPermanenteStrutturale!N44</f>
        <v>0</v>
      </c>
      <c r="G44" s="71">
        <f>CaricoPermanenteStrutturale!O44</f>
        <v>34.55999999999999</v>
      </c>
      <c r="H44" s="71">
        <f>CaricoPermanenteStrutturale!P44</f>
        <v>0</v>
      </c>
      <c r="I44" s="73">
        <f>CaricoVariabile!K44</f>
        <v>7.200000000000003</v>
      </c>
      <c r="J44" s="73">
        <f>CaricoVariabile!L44</f>
        <v>0</v>
      </c>
      <c r="K44" s="73">
        <f>CaricoVariabile!M44</f>
        <v>36.72</v>
      </c>
      <c r="L44" s="73">
        <f>CaricoVariabile!N44</f>
        <v>-10.8</v>
      </c>
      <c r="M44" s="78">
        <f t="shared" si="0"/>
        <v>16.80000000000001</v>
      </c>
      <c r="N44" s="78">
        <f t="shared" si="1"/>
        <v>0</v>
      </c>
      <c r="O44" s="78">
        <f t="shared" si="2"/>
        <v>71.27999999999999</v>
      </c>
      <c r="P44" s="78">
        <f t="shared" si="3"/>
        <v>-10.8</v>
      </c>
    </row>
    <row r="45" spans="2:16" ht="12" customHeight="1" hidden="1">
      <c r="B45" s="23" t="str">
        <f>Dati!B44</f>
        <v>BC12</v>
      </c>
      <c r="C45" s="50">
        <f>Dati!C44</f>
        <v>2.4</v>
      </c>
      <c r="D45" s="50">
        <f>Dati!D44</f>
        <v>6.4</v>
      </c>
      <c r="E45" s="71">
        <f>CaricoPermanenteStrutturale!M45</f>
        <v>3.200000000000003</v>
      </c>
      <c r="F45" s="71">
        <f>CaricoPermanenteStrutturale!N45</f>
        <v>0</v>
      </c>
      <c r="G45" s="71">
        <f>CaricoPermanenteStrutturale!O45</f>
        <v>35.84</v>
      </c>
      <c r="H45" s="71">
        <f>CaricoPermanenteStrutturale!P45</f>
        <v>0</v>
      </c>
      <c r="I45" s="73">
        <f>CaricoVariabile!K45</f>
        <v>6</v>
      </c>
      <c r="J45" s="73">
        <f>CaricoVariabile!L45</f>
        <v>-3.5999999999999943</v>
      </c>
      <c r="K45" s="73">
        <f>CaricoVariabile!M45</f>
        <v>36.47999999999999</v>
      </c>
      <c r="L45" s="73">
        <f>CaricoVariabile!N45</f>
        <v>-9.600000000000001</v>
      </c>
      <c r="M45" s="78">
        <f t="shared" si="0"/>
        <v>9.200000000000003</v>
      </c>
      <c r="N45" s="78">
        <f t="shared" si="1"/>
        <v>-3.5999999999999943</v>
      </c>
      <c r="O45" s="78">
        <f t="shared" si="2"/>
        <v>72.32</v>
      </c>
      <c r="P45" s="78">
        <f t="shared" si="3"/>
        <v>-9.600000000000001</v>
      </c>
    </row>
    <row r="46" spans="2:16" ht="12" customHeight="1" hidden="1">
      <c r="B46" s="23" t="str">
        <f>Dati!B45</f>
        <v>BC13</v>
      </c>
      <c r="C46" s="50">
        <f>Dati!C45</f>
        <v>2.6</v>
      </c>
      <c r="D46" s="50">
        <f>Dati!D45</f>
        <v>6.6</v>
      </c>
      <c r="E46" s="71">
        <f>CaricoPermanenteStrutturale!M46</f>
        <v>0</v>
      </c>
      <c r="F46" s="71">
        <f>CaricoPermanenteStrutturale!N46</f>
        <v>-3.200000000000003</v>
      </c>
      <c r="G46" s="71">
        <f>CaricoPermanenteStrutturale!O46</f>
        <v>35.83999999999999</v>
      </c>
      <c r="H46" s="71">
        <f>CaricoPermanenteStrutturale!P46</f>
        <v>0</v>
      </c>
      <c r="I46" s="73">
        <f>CaricoVariabile!K46</f>
        <v>6</v>
      </c>
      <c r="J46" s="73">
        <f>CaricoVariabile!L46</f>
        <v>-8.400000000000006</v>
      </c>
      <c r="K46" s="73">
        <f>CaricoVariabile!M46</f>
        <v>35.28</v>
      </c>
      <c r="L46" s="73">
        <f>CaricoVariabile!N46</f>
        <v>-8.399999999999999</v>
      </c>
      <c r="M46" s="78">
        <f t="shared" si="0"/>
        <v>6</v>
      </c>
      <c r="N46" s="78">
        <f t="shared" si="1"/>
        <v>-11.600000000000009</v>
      </c>
      <c r="O46" s="78">
        <f t="shared" si="2"/>
        <v>71.11999999999999</v>
      </c>
      <c r="P46" s="78">
        <f t="shared" si="3"/>
        <v>-8.399999999999999</v>
      </c>
    </row>
    <row r="47" spans="2:16" ht="12" customHeight="1" hidden="1">
      <c r="B47" s="23" t="str">
        <f>Dati!B46</f>
        <v>BC14</v>
      </c>
      <c r="C47" s="50">
        <f>Dati!C46</f>
        <v>2.8000000000000003</v>
      </c>
      <c r="D47" s="50">
        <f>Dati!D46</f>
        <v>6.800000000000001</v>
      </c>
      <c r="E47" s="71">
        <f>CaricoPermanenteStrutturale!M47</f>
        <v>0</v>
      </c>
      <c r="F47" s="71">
        <f>CaricoPermanenteStrutturale!N47</f>
        <v>-9.600000000000009</v>
      </c>
      <c r="G47" s="71">
        <f>CaricoPermanenteStrutturale!O47</f>
        <v>34.56</v>
      </c>
      <c r="H47" s="71">
        <f>CaricoPermanenteStrutturale!P47</f>
        <v>0</v>
      </c>
      <c r="I47" s="73">
        <f>CaricoVariabile!K47</f>
        <v>6</v>
      </c>
      <c r="J47" s="73">
        <f>CaricoVariabile!L47</f>
        <v>-13.200000000000003</v>
      </c>
      <c r="K47" s="73">
        <f>CaricoVariabile!M47</f>
        <v>33.120000000000005</v>
      </c>
      <c r="L47" s="73">
        <f>CaricoVariabile!N47</f>
        <v>-7.199999999999999</v>
      </c>
      <c r="M47" s="78">
        <f t="shared" si="0"/>
        <v>6</v>
      </c>
      <c r="N47" s="78">
        <f t="shared" si="1"/>
        <v>-22.80000000000001</v>
      </c>
      <c r="O47" s="78">
        <f t="shared" si="2"/>
        <v>67.68</v>
      </c>
      <c r="P47" s="78">
        <f t="shared" si="3"/>
        <v>-7.199999999999999</v>
      </c>
    </row>
    <row r="48" spans="2:16" ht="12" customHeight="1" hidden="1">
      <c r="B48" s="23" t="str">
        <f>Dati!B47</f>
        <v>BC15</v>
      </c>
      <c r="C48" s="50">
        <f>Dati!C47</f>
        <v>3.0000000000000004</v>
      </c>
      <c r="D48" s="50">
        <f>Dati!D47</f>
        <v>7</v>
      </c>
      <c r="E48" s="71">
        <f>CaricoPermanenteStrutturale!M48</f>
        <v>0</v>
      </c>
      <c r="F48" s="71">
        <f>CaricoPermanenteStrutturale!N48</f>
        <v>-16.000000000000014</v>
      </c>
      <c r="G48" s="71">
        <f>CaricoPermanenteStrutturale!O48</f>
        <v>31.99999999999997</v>
      </c>
      <c r="H48" s="71">
        <f>CaricoPermanenteStrutturale!P48</f>
        <v>0</v>
      </c>
      <c r="I48" s="73">
        <f>CaricoVariabile!K48</f>
        <v>6</v>
      </c>
      <c r="J48" s="73">
        <f>CaricoVariabile!L48</f>
        <v>-18.000000000000014</v>
      </c>
      <c r="K48" s="73">
        <f>CaricoVariabile!M48</f>
        <v>29.999999999999986</v>
      </c>
      <c r="L48" s="73">
        <f>CaricoVariabile!N48</f>
        <v>-5.9999999999999964</v>
      </c>
      <c r="M48" s="78">
        <f t="shared" si="0"/>
        <v>6</v>
      </c>
      <c r="N48" s="78">
        <f t="shared" si="1"/>
        <v>-34.00000000000003</v>
      </c>
      <c r="O48" s="78">
        <f t="shared" si="2"/>
        <v>61.99999999999996</v>
      </c>
      <c r="P48" s="78">
        <f t="shared" si="3"/>
        <v>-5.9999999999999964</v>
      </c>
    </row>
    <row r="49" spans="2:16" ht="12" customHeight="1" hidden="1">
      <c r="B49" s="23" t="str">
        <f>Dati!B48</f>
        <v>BC16</v>
      </c>
      <c r="C49" s="50">
        <f>Dati!C48</f>
        <v>3.2000000000000006</v>
      </c>
      <c r="D49" s="50">
        <f>Dati!D48</f>
        <v>7.200000000000001</v>
      </c>
      <c r="E49" s="71">
        <f>CaricoPermanenteStrutturale!M49</f>
        <v>0</v>
      </c>
      <c r="F49" s="71">
        <f>CaricoPermanenteStrutturale!N49</f>
        <v>-22.40000000000002</v>
      </c>
      <c r="G49" s="71">
        <f>CaricoPermanenteStrutturale!O49</f>
        <v>28.159999999999997</v>
      </c>
      <c r="H49" s="71">
        <f>CaricoPermanenteStrutturale!P49</f>
        <v>0</v>
      </c>
      <c r="I49" s="73">
        <f>CaricoVariabile!K49</f>
        <v>6</v>
      </c>
      <c r="J49" s="73">
        <f>CaricoVariabile!L49</f>
        <v>-22.80000000000001</v>
      </c>
      <c r="K49" s="73">
        <f>CaricoVariabile!M49</f>
        <v>25.919999999999987</v>
      </c>
      <c r="L49" s="73">
        <f>CaricoVariabile!N49</f>
        <v>-4.799999999999997</v>
      </c>
      <c r="M49" s="78">
        <f t="shared" si="0"/>
        <v>6</v>
      </c>
      <c r="N49" s="78">
        <f t="shared" si="1"/>
        <v>-45.20000000000003</v>
      </c>
      <c r="O49" s="78">
        <f t="shared" si="2"/>
        <v>54.079999999999984</v>
      </c>
      <c r="P49" s="78">
        <f t="shared" si="3"/>
        <v>-4.799999999999997</v>
      </c>
    </row>
    <row r="50" spans="2:16" ht="12" customHeight="1" hidden="1">
      <c r="B50" s="23" t="str">
        <f>Dati!B49</f>
        <v>BC17</v>
      </c>
      <c r="C50" s="50">
        <f>Dati!C49</f>
        <v>3.400000000000001</v>
      </c>
      <c r="D50" s="50">
        <f>Dati!D49</f>
        <v>7.4</v>
      </c>
      <c r="E50" s="71">
        <f>CaricoPermanenteStrutturale!M50</f>
        <v>0</v>
      </c>
      <c r="F50" s="71">
        <f>CaricoPermanenteStrutturale!N50</f>
        <v>-28.800000000000026</v>
      </c>
      <c r="G50" s="71">
        <f>CaricoPermanenteStrutturale!O50</f>
        <v>23.039999999999964</v>
      </c>
      <c r="H50" s="71">
        <f>CaricoPermanenteStrutturale!P50</f>
        <v>0</v>
      </c>
      <c r="I50" s="73">
        <f>CaricoVariabile!K50</f>
        <v>6</v>
      </c>
      <c r="J50" s="73">
        <f>CaricoVariabile!L50</f>
        <v>-27.600000000000023</v>
      </c>
      <c r="K50" s="73">
        <f>CaricoVariabile!M50</f>
        <v>20.879999999999967</v>
      </c>
      <c r="L50" s="73">
        <f>CaricoVariabile!N50</f>
        <v>-3.5999999999999943</v>
      </c>
      <c r="M50" s="78">
        <f t="shared" si="0"/>
        <v>6</v>
      </c>
      <c r="N50" s="78">
        <f t="shared" si="1"/>
        <v>-56.40000000000005</v>
      </c>
      <c r="O50" s="78">
        <f t="shared" si="2"/>
        <v>43.91999999999993</v>
      </c>
      <c r="P50" s="78">
        <f t="shared" si="3"/>
        <v>-3.5999999999999943</v>
      </c>
    </row>
    <row r="51" spans="2:16" ht="12" customHeight="1" hidden="1">
      <c r="B51" s="23" t="str">
        <f>Dati!B50</f>
        <v>BC18</v>
      </c>
      <c r="C51" s="50">
        <f>Dati!C50</f>
        <v>3.600000000000001</v>
      </c>
      <c r="D51" s="50">
        <f>Dati!D50</f>
        <v>7.600000000000001</v>
      </c>
      <c r="E51" s="71">
        <f>CaricoPermanenteStrutturale!M51</f>
        <v>0</v>
      </c>
      <c r="F51" s="71">
        <f>CaricoPermanenteStrutturale!N51</f>
        <v>-35.20000000000003</v>
      </c>
      <c r="G51" s="71">
        <f>CaricoPermanenteStrutturale!O51</f>
        <v>16.639999999999958</v>
      </c>
      <c r="H51" s="71">
        <f>CaricoPermanenteStrutturale!P51</f>
        <v>0</v>
      </c>
      <c r="I51" s="73">
        <f>CaricoVariabile!K51</f>
        <v>6</v>
      </c>
      <c r="J51" s="73">
        <f>CaricoVariabile!L51</f>
        <v>-32.40000000000002</v>
      </c>
      <c r="K51" s="73">
        <f>CaricoVariabile!M51</f>
        <v>14.879999999999995</v>
      </c>
      <c r="L51" s="73">
        <f>CaricoVariabile!N51</f>
        <v>-2.399999999999995</v>
      </c>
      <c r="M51" s="78">
        <f t="shared" si="0"/>
        <v>6</v>
      </c>
      <c r="N51" s="78">
        <f t="shared" si="1"/>
        <v>-67.60000000000005</v>
      </c>
      <c r="O51" s="78">
        <f t="shared" si="2"/>
        <v>31.519999999999953</v>
      </c>
      <c r="P51" s="78">
        <f t="shared" si="3"/>
        <v>-2.399999999999995</v>
      </c>
    </row>
    <row r="52" spans="2:16" ht="12" customHeight="1" hidden="1">
      <c r="B52" s="23" t="str">
        <f>Dati!B51</f>
        <v>BC19</v>
      </c>
      <c r="C52" s="50">
        <f>Dati!C51</f>
        <v>3.800000000000001</v>
      </c>
      <c r="D52" s="50">
        <f>Dati!D51</f>
        <v>7.800000000000001</v>
      </c>
      <c r="E52" s="71">
        <f>CaricoPermanenteStrutturale!M52</f>
        <v>0</v>
      </c>
      <c r="F52" s="71">
        <f>CaricoPermanenteStrutturale!N52</f>
        <v>-41.60000000000004</v>
      </c>
      <c r="G52" s="71">
        <f>CaricoPermanenteStrutturale!O52</f>
        <v>8.95999999999998</v>
      </c>
      <c r="H52" s="71">
        <f>CaricoPermanenteStrutturale!P52</f>
        <v>0</v>
      </c>
      <c r="I52" s="73">
        <f>CaricoVariabile!K52</f>
        <v>6</v>
      </c>
      <c r="J52" s="73">
        <f>CaricoVariabile!L52</f>
        <v>-37.20000000000003</v>
      </c>
      <c r="K52" s="73">
        <f>CaricoVariabile!M52</f>
        <v>7.9199999999999875</v>
      </c>
      <c r="L52" s="73">
        <f>CaricoVariabile!N52</f>
        <v>-1.1999999999999922</v>
      </c>
      <c r="M52" s="78">
        <f t="shared" si="0"/>
        <v>6</v>
      </c>
      <c r="N52" s="78">
        <f t="shared" si="1"/>
        <v>-78.80000000000007</v>
      </c>
      <c r="O52" s="78">
        <f t="shared" si="2"/>
        <v>16.879999999999967</v>
      </c>
      <c r="P52" s="78">
        <f t="shared" si="3"/>
        <v>-1.1999999999999922</v>
      </c>
    </row>
    <row r="53" spans="2:16" ht="12" customHeight="1">
      <c r="B53" s="25" t="str">
        <f>Dati!B52</f>
        <v>Cs</v>
      </c>
      <c r="C53" s="51">
        <f>Dati!C52</f>
        <v>4.000000000000001</v>
      </c>
      <c r="D53" s="51">
        <f>Dati!D52</f>
        <v>8</v>
      </c>
      <c r="E53" s="47">
        <f>CaricoPermanenteStrutturale!M53</f>
        <v>0</v>
      </c>
      <c r="F53" s="47">
        <f>CaricoPermanenteStrutturale!N53</f>
        <v>-48.00000000000003</v>
      </c>
      <c r="G53" s="47">
        <f>CaricoPermanenteStrutturale!O53</f>
        <v>0</v>
      </c>
      <c r="H53" s="47">
        <f>CaricoPermanenteStrutturale!P53</f>
        <v>0</v>
      </c>
      <c r="I53" s="47">
        <f>CaricoVariabile!K53</f>
        <v>6</v>
      </c>
      <c r="J53" s="47">
        <f>CaricoVariabile!L53</f>
        <v>-42.00000000000003</v>
      </c>
      <c r="K53" s="47">
        <f>CaricoVariabile!M53</f>
        <v>0</v>
      </c>
      <c r="L53" s="47">
        <f>CaricoVariabile!N53</f>
        <v>0</v>
      </c>
      <c r="M53" s="28">
        <f t="shared" si="0"/>
        <v>6</v>
      </c>
      <c r="N53" s="28">
        <f t="shared" si="1"/>
        <v>-90.00000000000006</v>
      </c>
      <c r="O53" s="28">
        <f t="shared" si="2"/>
        <v>0</v>
      </c>
      <c r="P53" s="28">
        <f t="shared" si="3"/>
        <v>0</v>
      </c>
    </row>
    <row r="54" spans="2:16" ht="12" customHeight="1">
      <c r="B54" s="25" t="str">
        <f>Dati!B53</f>
        <v>Cd</v>
      </c>
      <c r="C54" s="51">
        <f>Dati!C53</f>
        <v>4.000000000000001</v>
      </c>
      <c r="D54" s="51">
        <f>Dati!D53</f>
        <v>8</v>
      </c>
      <c r="E54" s="47">
        <f>CaricoPermanenteStrutturale!M54</f>
        <v>0</v>
      </c>
      <c r="F54" s="47">
        <f>CaricoPermanenteStrutturale!N54</f>
        <v>0</v>
      </c>
      <c r="G54" s="47">
        <f>CaricoPermanenteStrutturale!O54</f>
        <v>0</v>
      </c>
      <c r="H54" s="47">
        <f>CaricoPermanenteStrutturale!P54</f>
        <v>0</v>
      </c>
      <c r="I54" s="47">
        <f>CaricoVariabile!K54</f>
        <v>0</v>
      </c>
      <c r="J54" s="47">
        <f>CaricoVariabile!L54</f>
        <v>0</v>
      </c>
      <c r="K54" s="47">
        <f>CaricoVariabile!M54</f>
        <v>0</v>
      </c>
      <c r="L54" s="47">
        <f>CaricoVariabile!N54</f>
        <v>0</v>
      </c>
      <c r="M54" s="28">
        <f t="shared" si="0"/>
        <v>0</v>
      </c>
      <c r="N54" s="28">
        <f t="shared" si="1"/>
        <v>0</v>
      </c>
      <c r="O54" s="28">
        <f t="shared" si="2"/>
        <v>0</v>
      </c>
      <c r="P54" s="28">
        <f t="shared" si="3"/>
        <v>0</v>
      </c>
    </row>
    <row r="55" spans="1:8" ht="12" customHeight="1">
      <c r="A55" s="4"/>
      <c r="B55" s="18"/>
      <c r="C55" s="18"/>
      <c r="D55" s="18"/>
      <c r="G55" s="31"/>
      <c r="H55" s="31"/>
    </row>
    <row r="56" spans="1:12" ht="12" customHeight="1">
      <c r="A56" s="4"/>
      <c r="B56" s="18"/>
      <c r="C56" s="18"/>
      <c r="D56" s="18"/>
      <c r="E56" s="101" t="s">
        <v>86</v>
      </c>
      <c r="F56" s="102" t="s">
        <v>87</v>
      </c>
      <c r="G56" s="72" t="s">
        <v>84</v>
      </c>
      <c r="H56" s="4"/>
      <c r="I56" s="4"/>
      <c r="J56" s="4"/>
      <c r="L56" s="4"/>
    </row>
    <row r="57" spans="1:12" ht="12" customHeight="1">
      <c r="A57" s="4"/>
      <c r="B57" s="18"/>
      <c r="C57" s="18"/>
      <c r="D57" s="18"/>
      <c r="E57" s="57" t="s">
        <v>63</v>
      </c>
      <c r="F57" s="87" t="str">
        <f>CaricoVariabile!H57</f>
        <v>Max</v>
      </c>
      <c r="G57" s="87" t="s">
        <v>63</v>
      </c>
      <c r="H57" s="31"/>
      <c r="I57" s="4"/>
      <c r="J57" s="31"/>
      <c r="L57" s="31"/>
    </row>
    <row r="58" spans="2:12" ht="12" customHeight="1">
      <c r="B58" s="32"/>
      <c r="C58" s="33"/>
      <c r="D58" s="20" t="s">
        <v>53</v>
      </c>
      <c r="E58" s="55">
        <f>CaricoPermanenteStrutturale!I58</f>
        <v>48</v>
      </c>
      <c r="F58" s="84">
        <f>CaricoVariabile!H58</f>
        <v>42</v>
      </c>
      <c r="G58" s="78">
        <f>E58+F58</f>
        <v>90</v>
      </c>
      <c r="H58" s="35"/>
      <c r="I58" s="4"/>
      <c r="J58" s="35"/>
      <c r="L58" s="35"/>
    </row>
    <row r="59" spans="2:12" ht="12" customHeight="1">
      <c r="B59" s="36" t="s">
        <v>58</v>
      </c>
      <c r="C59" s="37"/>
      <c r="D59" s="20" t="s">
        <v>54</v>
      </c>
      <c r="E59" s="55">
        <f>CaricoPermanenteStrutturale!I59</f>
        <v>160.00000000000003</v>
      </c>
      <c r="F59" s="84">
        <f>CaricoVariabile!H59</f>
        <v>120.00000000000003</v>
      </c>
      <c r="G59" s="78">
        <f>E59+F59</f>
        <v>280.00000000000006</v>
      </c>
      <c r="H59" s="35"/>
      <c r="I59" s="4"/>
      <c r="J59" s="35"/>
      <c r="L59" s="35"/>
    </row>
    <row r="60" spans="2:12" ht="12" customHeight="1">
      <c r="B60" s="38"/>
      <c r="C60" s="39"/>
      <c r="D60" s="20" t="s">
        <v>55</v>
      </c>
      <c r="E60" s="55">
        <f>CaricoPermanenteStrutturale!I60</f>
        <v>48.00000000000003</v>
      </c>
      <c r="F60" s="84">
        <f>CaricoVariabile!H60</f>
        <v>42.00000000000003</v>
      </c>
      <c r="G60" s="78">
        <f>E60+F60</f>
        <v>90.00000000000006</v>
      </c>
      <c r="H60" s="35"/>
      <c r="I60" s="4"/>
      <c r="J60" s="35"/>
      <c r="L60" s="35"/>
    </row>
    <row r="61" spans="2:12" ht="12" customHeight="1">
      <c r="B61" s="32"/>
      <c r="C61" s="41"/>
      <c r="D61" s="23" t="s">
        <v>59</v>
      </c>
      <c r="E61" s="55">
        <f>CaricoPermanenteStrutturale!I61</f>
        <v>1.5</v>
      </c>
      <c r="F61" s="84">
        <f>CaricoVariabile!H61</f>
        <v>1.75</v>
      </c>
      <c r="G61" s="98">
        <f>CercaXVerticale(C11:C32,O11:O32,G62)</f>
        <v>1.5999999999999999</v>
      </c>
      <c r="H61" s="4"/>
      <c r="I61" s="4"/>
      <c r="J61" s="4"/>
      <c r="L61" s="4"/>
    </row>
    <row r="62" spans="2:12" ht="12" customHeight="1">
      <c r="B62" s="42" t="s">
        <v>80</v>
      </c>
      <c r="C62" s="43"/>
      <c r="D62" s="23" t="s">
        <v>60</v>
      </c>
      <c r="E62" s="55">
        <f>CaricoPermanenteStrutturale!I62</f>
        <v>36</v>
      </c>
      <c r="F62" s="84">
        <f>CaricoVariabile!H62</f>
        <v>36.75</v>
      </c>
      <c r="G62" s="78">
        <f>MAX(O11:O32)</f>
        <v>72.32</v>
      </c>
      <c r="H62" s="35"/>
      <c r="I62" s="4"/>
      <c r="J62" s="35"/>
      <c r="L62" s="35"/>
    </row>
    <row r="63" spans="2:12" ht="12" customHeight="1">
      <c r="B63" s="32"/>
      <c r="C63" s="41"/>
      <c r="D63" s="23" t="s">
        <v>59</v>
      </c>
      <c r="E63" s="55">
        <f>CaricoPermanenteStrutturale!I63</f>
        <v>2.5</v>
      </c>
      <c r="F63" s="84">
        <f>CaricoVariabile!H63</f>
        <v>2.25</v>
      </c>
      <c r="G63" s="78">
        <f>CercaXVerticale(C33:C54,O33:O54,G64)</f>
        <v>2.4</v>
      </c>
      <c r="H63" s="4"/>
      <c r="I63" s="4"/>
      <c r="J63" s="4"/>
      <c r="L63" s="4"/>
    </row>
    <row r="64" spans="2:12" ht="12" customHeight="1">
      <c r="B64" s="38" t="s">
        <v>81</v>
      </c>
      <c r="C64" s="39"/>
      <c r="D64" s="23" t="s">
        <v>60</v>
      </c>
      <c r="E64" s="55">
        <f>CaricoPermanenteStrutturale!I64</f>
        <v>36</v>
      </c>
      <c r="F64" s="84">
        <f>CaricoVariabile!H64</f>
        <v>36.75</v>
      </c>
      <c r="G64" s="78">
        <f>MAX(O33:O54)</f>
        <v>72.32</v>
      </c>
      <c r="H64" s="35"/>
      <c r="I64" s="4"/>
      <c r="J64" s="35"/>
      <c r="L64" s="35"/>
    </row>
    <row r="65" spans="5:8" ht="12" customHeight="1">
      <c r="E65" s="35"/>
      <c r="F65" s="35"/>
      <c r="G65" s="35"/>
      <c r="H65" s="35"/>
    </row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97" ht="14.25"/>
    <row r="98" ht="14.25"/>
    <row r="100" ht="14.25"/>
  </sheetData>
  <sheetProtection password="DCD7" sheet="1" objects="1"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5"/>
  <headerFooter alignWithMargins="0">
    <oddHeader>&amp;C&amp;"Comic Sans MS,Normale"&amp;9© Carlo Palatella carlopala@tiscali.it http://web.tiscali.it/Didattica</oddHeader>
  </headerFooter>
  <drawing r:id="rId3"/>
  <legacyDrawing r:id="rId2"/>
  <picture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 PALATELLA</dc:creator>
  <cp:keywords/>
  <dc:description/>
  <cp:lastModifiedBy>Personal Computer</cp:lastModifiedBy>
  <cp:lastPrinted>2002-07-11T07:08:38Z</cp:lastPrinted>
  <dcterms:created xsi:type="dcterms:W3CDTF">1996-08-13T12:50:40Z</dcterms:created>
  <dcterms:modified xsi:type="dcterms:W3CDTF">2008-06-28T06:06:08Z</dcterms:modified>
  <cp:category/>
  <cp:version/>
  <cp:contentType/>
  <cp:contentStatus/>
</cp:coreProperties>
</file>